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O:\1.Místostarosta\Zastupitelstvo\2020\Zastupitelstvo 25.6.2020\"/>
    </mc:Choice>
  </mc:AlternateContent>
  <xr:revisionPtr revIDLastSave="0" documentId="8_{F98C465B-109B-4D59-9514-BE50D37877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I49" i="1" l="1"/>
  <c r="I44" i="1"/>
  <c r="H31" i="1"/>
  <c r="I9" i="1" l="1"/>
  <c r="I10" i="1"/>
  <c r="I11" i="1"/>
  <c r="I12" i="1"/>
  <c r="I13" i="1"/>
  <c r="I14" i="1"/>
  <c r="I15" i="1"/>
  <c r="I16" i="1"/>
  <c r="I18" i="1"/>
  <c r="I17" i="1"/>
  <c r="H55" i="1"/>
  <c r="H54" i="1"/>
  <c r="H53" i="1"/>
  <c r="H52" i="1"/>
  <c r="H51" i="1"/>
  <c r="H48" i="1"/>
  <c r="H47" i="1"/>
  <c r="H46" i="1"/>
  <c r="H45" i="1"/>
  <c r="H44" i="1"/>
  <c r="H41" i="1"/>
  <c r="H40" i="1"/>
  <c r="H38" i="1"/>
  <c r="H39" i="1"/>
  <c r="H42" i="1"/>
  <c r="H56" i="1"/>
  <c r="H57" i="1"/>
  <c r="H36" i="1"/>
  <c r="H37" i="1"/>
  <c r="H33" i="1"/>
  <c r="H30" i="1"/>
  <c r="H32" i="1"/>
  <c r="H22" i="1"/>
  <c r="F22" i="1"/>
  <c r="I67" i="1"/>
  <c r="F58" i="1"/>
  <c r="I50" i="1"/>
  <c r="H50" i="1" s="1"/>
  <c r="H49" i="1"/>
  <c r="H43" i="1"/>
  <c r="I22" i="1" l="1"/>
  <c r="I23" i="1" s="1"/>
  <c r="H28" i="1" l="1"/>
  <c r="H58" i="1" s="1"/>
  <c r="I58" i="1"/>
  <c r="I59" i="1" s="1"/>
  <c r="I64" i="1" s="1"/>
  <c r="H64" i="1" s="1"/>
</calcChain>
</file>

<file path=xl/sharedStrings.xml><?xml version="1.0" encoding="utf-8"?>
<sst xmlns="http://schemas.openxmlformats.org/spreadsheetml/2006/main" count="114" uniqueCount="70">
  <si>
    <t>OBEC:</t>
  </si>
  <si>
    <t>ROZPOČTOVÉ OPATŘENÍ   č. 4/2020</t>
  </si>
  <si>
    <t>PŘÍJMY</t>
  </si>
  <si>
    <t>SU</t>
  </si>
  <si>
    <t>AU</t>
  </si>
  <si>
    <t>§</t>
  </si>
  <si>
    <t>pol</t>
  </si>
  <si>
    <t>ÚZ</t>
  </si>
  <si>
    <t>schvál.</t>
  </si>
  <si>
    <t>uprav.</t>
  </si>
  <si>
    <t>zvýšení +</t>
  </si>
  <si>
    <t>důvod</t>
  </si>
  <si>
    <t>rozpočet</t>
  </si>
  <si>
    <t>snížení -</t>
  </si>
  <si>
    <t>celkem</t>
  </si>
  <si>
    <t>Celkové zvýšení / snížení příjmů</t>
  </si>
  <si>
    <t>VÝDAJE</t>
  </si>
  <si>
    <t>Těžba dřeva, práce v lese-navýšeno na základě dohody s odd.majetku</t>
  </si>
  <si>
    <t>opěrná zeď rybník-navýšeno na základě dohody s odd.majetku</t>
  </si>
  <si>
    <t>ZUŠ - stavební práce - navýšeno na zákl.dohody s odd.majetku</t>
  </si>
  <si>
    <t>Hřbitov-opravy-cena navýšena dle obj.-na zákl. dohody s odd.majetku</t>
  </si>
  <si>
    <t xml:space="preserve">navýšení na pův.částku-přesuna na par.3744 6119 </t>
  </si>
  <si>
    <t>navýšení víceúčelové hřišt-vícepráce + DPH</t>
  </si>
  <si>
    <t>Celkové zvýšení / snížení výdajů</t>
  </si>
  <si>
    <t>FINANCOVÁNÍ</t>
  </si>
  <si>
    <t>operace z peněz.účtů bez char.příjmů a výdajů</t>
  </si>
  <si>
    <t>Celkové zvýšení / snížení financování</t>
  </si>
  <si>
    <t>konečný zůstatek rozpočtu po úpravách</t>
  </si>
  <si>
    <t>Zpracovala: Urbanová Nicol</t>
  </si>
  <si>
    <t>Daň z příjmů fyz. osob ze závislé činnosti</t>
  </si>
  <si>
    <t>Daň z příjmů fyz. osob ze samostatně výdělečné činnosti</t>
  </si>
  <si>
    <t>Daň z příjmů fyz. osob vybíraná srážkou</t>
  </si>
  <si>
    <t>Daň z příjmů právnických osob</t>
  </si>
  <si>
    <t>DPH</t>
  </si>
  <si>
    <t>navýšení příjmů z inzernce (dle aktuálního vývoje FIN)</t>
  </si>
  <si>
    <t>Sběr a svoz komunálních odpadů - dle vývoje FIN</t>
  </si>
  <si>
    <t>Ekokom - sníženo rozpočtovou změnou na 347500, aktuálněnavýšeno dle aktuálního vývoje FIN</t>
  </si>
  <si>
    <t>snížení příjmů zejména vlivem COVID - nezohledňuje další vliv vládních opatření (kompenzace malým s.r.o a živnostníkům, které by měly být kompenzovány obcím plošnou dotací na obyvatele).</t>
  </si>
  <si>
    <t>činnost místní správy (upraveno na 256 548 již RO č.2) - prodej dřeva</t>
  </si>
  <si>
    <t>6xxx</t>
  </si>
  <si>
    <t>5xxx</t>
  </si>
  <si>
    <t>Navýšení ceny PID - provoz veřejné silniční dopravy</t>
  </si>
  <si>
    <t>Výtlak Lojovice (pokryto získanou dotací - viz dřívější RO)</t>
  </si>
  <si>
    <t>Odložení oprav - přípojka tělocvična ZŠ + opravy ve VP</t>
  </si>
  <si>
    <t>Rozpočet schvál.</t>
  </si>
  <si>
    <t>Rozpočet po změnách</t>
  </si>
  <si>
    <t>Návrh úpravy</t>
  </si>
  <si>
    <t>Zvýšení(+), snížení (-) oproti rozpočtu po změnách</t>
  </si>
  <si>
    <t>Odložení investic - semafor (obec bude žádat o dotaci SFDI)</t>
  </si>
  <si>
    <t>projektová dokumentace semafor + přechody</t>
  </si>
  <si>
    <t>Mateřská škola - ponechán jen náklad na nájem církvi</t>
  </si>
  <si>
    <t>získána dotace MFCR, předpokládaná spoluúčast + zpracování dotace. Výdaj bude znovu navýšen příštím RO, až budeme rozpočtovat i příjem z dotace.</t>
  </si>
  <si>
    <t>dle aktuálního vývoje FIN</t>
  </si>
  <si>
    <t>Knihovna - dle aktuálního vývoje FIN</t>
  </si>
  <si>
    <t>poníženo (nerealizované trhy, masopust)</t>
  </si>
  <si>
    <t>odložení oprav - byt</t>
  </si>
  <si>
    <t>nebytové hospodářství - přesun mezi položkami</t>
  </si>
  <si>
    <t>odpady - mimořádný svoz, nákup pytlů, platba za likvidaci papír, plast, zvýšení ceny SKO</t>
  </si>
  <si>
    <t>přesun mezi položkami</t>
  </si>
  <si>
    <t>mzdy, sociální + zdravotní pojištění,navýšení na stav před rozpočtovou změnou + mzdy, sociální zdrav, výdaje na IT, zpracování dat a služby</t>
  </si>
  <si>
    <t>Byty - Sníženo rozpočtovou změnou na 160400, aktuálně vracíme dle vývoje FIN</t>
  </si>
  <si>
    <t>Omezené prostředky na opravy komunikací</t>
  </si>
  <si>
    <t>Odložení investic - cesta k ČOV, asfaltování v obci, 2,5 mio přesunuto na chodníky par. 2219</t>
  </si>
  <si>
    <t>Opravy chodníků v centru obce</t>
  </si>
  <si>
    <t>Odložení rozšíření kanalizace v Todicích, bez rezervy na dokončovací práce v Lojovicích</t>
  </si>
  <si>
    <t>Oprava knihovny - havarijní stav</t>
  </si>
  <si>
    <t>Snížení rozpočtu na opravy, bude navýšeno pokud bude příjem z přípojek.</t>
  </si>
  <si>
    <t>revize dle vývoje FIN</t>
  </si>
  <si>
    <t>kamerový systém nebude realizován 2020, rozpočtováno pouze dokončení projektu.</t>
  </si>
  <si>
    <t>Velké Popovice, Ringhofferova 1, 251 69 Velké Popovice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</si>
</sst>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201F1E"/>
      <name val="Calibri"/>
      <family val="2"/>
      <charset val="238"/>
    </font>
    <font>
      <sz val="12"/>
      <name val="Arial Unicode MS"/>
      <family val="2"/>
      <charset val="238"/>
    </font>
    <font>
      <b/>
      <sz val="12"/>
      <name val="Arial Unicode MS"/>
      <family val="2"/>
      <charset val="238"/>
    </font>
    <font>
      <sz val="11"/>
      <name val="Arial Unicode MS"/>
      <family val="2"/>
      <charset val="238"/>
    </font>
    <font>
      <b/>
      <sz val="11"/>
      <name val="Arial Unicode M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17" fontId="4" fillId="0" borderId="0" xfId="0" applyNumberFormat="1" applyFont="1" applyAlignment="1"/>
    <xf numFmtId="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" fontId="3" fillId="0" borderId="7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Fill="1" applyBorder="1" applyAlignment="1">
      <alignment horizontal="right"/>
    </xf>
    <xf numFmtId="0" fontId="5" fillId="0" borderId="9" xfId="0" applyFont="1" applyBorder="1"/>
    <xf numFmtId="0" fontId="3" fillId="0" borderId="10" xfId="0" applyFont="1" applyBorder="1"/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/>
    <xf numFmtId="0" fontId="3" fillId="0" borderId="11" xfId="0" applyFont="1" applyBorder="1"/>
    <xf numFmtId="4" fontId="5" fillId="0" borderId="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" fontId="3" fillId="0" borderId="15" xfId="0" applyNumberFormat="1" applyFont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16" xfId="0" applyFont="1" applyBorder="1"/>
    <xf numFmtId="4" fontId="3" fillId="2" borderId="18" xfId="0" applyNumberFormat="1" applyFont="1" applyFill="1" applyBorder="1" applyAlignment="1">
      <alignment horizontal="right"/>
    </xf>
    <xf numFmtId="0" fontId="0" fillId="2" borderId="20" xfId="0" applyFill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19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26" xfId="0" applyFont="1" applyBorder="1"/>
    <xf numFmtId="4" fontId="5" fillId="0" borderId="26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0" fillId="2" borderId="28" xfId="0" applyFill="1" applyBorder="1"/>
    <xf numFmtId="4" fontId="3" fillId="0" borderId="2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0" fillId="0" borderId="29" xfId="0" applyBorder="1"/>
    <xf numFmtId="0" fontId="0" fillId="0" borderId="26" xfId="0" applyBorder="1"/>
    <xf numFmtId="4" fontId="0" fillId="0" borderId="26" xfId="0" applyNumberFormat="1" applyBorder="1" applyAlignment="1">
      <alignment horizontal="right"/>
    </xf>
    <xf numFmtId="0" fontId="0" fillId="0" borderId="30" xfId="0" applyBorder="1"/>
    <xf numFmtId="0" fontId="0" fillId="3" borderId="26" xfId="0" applyFill="1" applyBorder="1"/>
    <xf numFmtId="4" fontId="0" fillId="3" borderId="26" xfId="0" applyNumberFormat="1" applyFill="1" applyBorder="1" applyAlignment="1">
      <alignment horizontal="right"/>
    </xf>
    <xf numFmtId="0" fontId="5" fillId="3" borderId="13" xfId="0" applyFont="1" applyFill="1" applyBorder="1"/>
    <xf numFmtId="0" fontId="0" fillId="3" borderId="10" xfId="0" applyFill="1" applyBorder="1"/>
    <xf numFmtId="4" fontId="0" fillId="3" borderId="10" xfId="0" applyNumberFormat="1" applyFill="1" applyBorder="1" applyAlignment="1">
      <alignment horizontal="right"/>
    </xf>
    <xf numFmtId="0" fontId="0" fillId="3" borderId="31" xfId="0" applyFill="1" applyBorder="1"/>
    <xf numFmtId="4" fontId="3" fillId="0" borderId="27" xfId="0" applyNumberFormat="1" applyFont="1" applyBorder="1" applyAlignment="1">
      <alignment horizontal="right"/>
    </xf>
    <xf numFmtId="0" fontId="0" fillId="0" borderId="8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/>
    <xf numFmtId="14" fontId="0" fillId="0" borderId="0" xfId="0" applyNumberFormat="1" applyAlignment="1">
      <alignment horizontal="right"/>
    </xf>
    <xf numFmtId="0" fontId="11" fillId="0" borderId="10" xfId="0" applyFont="1" applyBorder="1"/>
    <xf numFmtId="0" fontId="1" fillId="0" borderId="0" xfId="0" applyFont="1" applyAlignment="1"/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3" fillId="0" borderId="16" xfId="0" applyFont="1" applyBorder="1" applyAlignment="1">
      <alignment wrapText="1"/>
    </xf>
    <xf numFmtId="0" fontId="5" fillId="0" borderId="32" xfId="0" applyFont="1" applyBorder="1"/>
    <xf numFmtId="4" fontId="0" fillId="0" borderId="33" xfId="0" applyNumberFormat="1" applyBorder="1" applyAlignment="1">
      <alignment horizontal="right"/>
    </xf>
    <xf numFmtId="0" fontId="5" fillId="0" borderId="10" xfId="0" applyFont="1" applyBorder="1" applyAlignment="1">
      <alignment wrapText="1"/>
    </xf>
    <xf numFmtId="0" fontId="11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1" fillId="3" borderId="26" xfId="0" applyNumberFormat="1" applyFont="1" applyFill="1" applyBorder="1" applyAlignment="1">
      <alignment horizontal="right"/>
    </xf>
    <xf numFmtId="4" fontId="11" fillId="3" borderId="10" xfId="0" applyNumberFormat="1" applyFont="1" applyFill="1" applyBorder="1" applyAlignment="1">
      <alignment horizontal="right"/>
    </xf>
    <xf numFmtId="0" fontId="11" fillId="0" borderId="0" xfId="0" applyFont="1"/>
    <xf numFmtId="4" fontId="3" fillId="0" borderId="4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topLeftCell="B10" zoomScale="80" zoomScaleNormal="80" workbookViewId="0">
      <selection activeCell="B1" sqref="B1"/>
    </sheetView>
  </sheetViews>
  <sheetFormatPr defaultRowHeight="15"/>
  <cols>
    <col min="1" max="1" width="34" bestFit="1" customWidth="1"/>
    <col min="2" max="2" width="3.5703125" bestFit="1" customWidth="1"/>
    <col min="3" max="4" width="5.5703125" bestFit="1" customWidth="1"/>
    <col min="5" max="5" width="3.28515625" bestFit="1" customWidth="1"/>
    <col min="6" max="6" width="17.85546875" bestFit="1" customWidth="1"/>
    <col min="7" max="7" width="23.42578125" bestFit="1" customWidth="1"/>
    <col min="8" max="8" width="13.85546875" bestFit="1" customWidth="1"/>
    <col min="9" max="9" width="20.28515625" style="93" customWidth="1"/>
    <col min="10" max="10" width="89.7109375" bestFit="1" customWidth="1"/>
  </cols>
  <sheetData>
    <row r="1" spans="1:10" ht="15.75">
      <c r="A1" s="1" t="s">
        <v>0</v>
      </c>
      <c r="B1" s="81" t="s">
        <v>69</v>
      </c>
      <c r="C1" s="81"/>
      <c r="D1" s="81"/>
      <c r="E1" s="81"/>
      <c r="F1" s="81"/>
      <c r="G1" s="81"/>
      <c r="H1" s="81"/>
      <c r="I1" s="81"/>
      <c r="J1" s="2"/>
    </row>
    <row r="2" spans="1:10">
      <c r="F2" s="3"/>
      <c r="G2" s="3"/>
      <c r="H2" s="4"/>
      <c r="I2" s="88"/>
    </row>
    <row r="3" spans="1:10">
      <c r="A3" s="5" t="s">
        <v>1</v>
      </c>
      <c r="B3" s="5"/>
      <c r="C3" s="5"/>
      <c r="D3" s="5"/>
      <c r="E3" s="6"/>
      <c r="F3" s="7"/>
      <c r="G3" s="7"/>
      <c r="H3" s="8"/>
      <c r="I3" s="9"/>
      <c r="J3" s="5"/>
    </row>
    <row r="4" spans="1:10">
      <c r="F4" s="3"/>
      <c r="G4" s="3"/>
      <c r="H4" s="4"/>
      <c r="I4" s="88"/>
    </row>
    <row r="5" spans="1:10">
      <c r="F5" s="3"/>
      <c r="G5" s="3"/>
      <c r="H5" s="4"/>
      <c r="I5" s="88"/>
    </row>
    <row r="6" spans="1:10" ht="15.75" thickBot="1">
      <c r="A6" s="10" t="s">
        <v>2</v>
      </c>
      <c r="F6" s="3"/>
      <c r="G6" s="3"/>
      <c r="H6" s="4"/>
      <c r="I6" s="88"/>
    </row>
    <row r="7" spans="1:10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3" t="s">
        <v>8</v>
      </c>
      <c r="G7" s="94" t="s">
        <v>45</v>
      </c>
      <c r="H7" s="14" t="s">
        <v>9</v>
      </c>
      <c r="I7" s="94" t="s">
        <v>47</v>
      </c>
      <c r="J7" s="15" t="s">
        <v>11</v>
      </c>
    </row>
    <row r="8" spans="1:10" ht="31.5" customHeight="1" thickBot="1">
      <c r="A8" s="16"/>
      <c r="B8" s="17"/>
      <c r="C8" s="17"/>
      <c r="D8" s="17"/>
      <c r="E8" s="17"/>
      <c r="F8" s="18" t="s">
        <v>12</v>
      </c>
      <c r="G8" s="95"/>
      <c r="H8" s="19" t="s">
        <v>12</v>
      </c>
      <c r="I8" s="95" t="s">
        <v>13</v>
      </c>
      <c r="J8" s="20"/>
    </row>
    <row r="9" spans="1:10">
      <c r="A9" s="21"/>
      <c r="B9" s="21"/>
      <c r="C9" s="21"/>
      <c r="D9" s="80">
        <v>1111</v>
      </c>
      <c r="E9" s="23"/>
      <c r="F9" s="30">
        <v>11669456</v>
      </c>
      <c r="G9" s="30">
        <v>11669456</v>
      </c>
      <c r="H9" s="82">
        <v>8752092</v>
      </c>
      <c r="I9" s="83">
        <f t="shared" ref="I9:I16" si="0">H9-G9</f>
        <v>-2917364</v>
      </c>
      <c r="J9" s="80" t="s">
        <v>29</v>
      </c>
    </row>
    <row r="10" spans="1:10">
      <c r="A10" s="21"/>
      <c r="B10" s="21"/>
      <c r="C10" s="21"/>
      <c r="D10" s="80">
        <v>1112</v>
      </c>
      <c r="E10" s="23"/>
      <c r="F10" s="30">
        <v>229028</v>
      </c>
      <c r="G10" s="30">
        <v>229028</v>
      </c>
      <c r="H10" s="82">
        <v>206125</v>
      </c>
      <c r="I10" s="83">
        <f t="shared" si="0"/>
        <v>-22903</v>
      </c>
      <c r="J10" s="80" t="s">
        <v>30</v>
      </c>
    </row>
    <row r="11" spans="1:10">
      <c r="A11" s="21"/>
      <c r="B11" s="21"/>
      <c r="C11" s="21"/>
      <c r="D11" s="80">
        <v>1113</v>
      </c>
      <c r="E11" s="23"/>
      <c r="F11" s="30">
        <v>1036058</v>
      </c>
      <c r="G11" s="30">
        <v>1036058</v>
      </c>
      <c r="H11" s="82">
        <v>828846</v>
      </c>
      <c r="I11" s="83">
        <f t="shared" si="0"/>
        <v>-207212</v>
      </c>
      <c r="J11" s="80" t="s">
        <v>31</v>
      </c>
    </row>
    <row r="12" spans="1:10">
      <c r="A12" s="21"/>
      <c r="B12" s="21"/>
      <c r="C12" s="21"/>
      <c r="D12" s="80">
        <v>1121</v>
      </c>
      <c r="E12" s="23"/>
      <c r="F12" s="30">
        <v>9394544</v>
      </c>
      <c r="G12" s="30">
        <v>9394544</v>
      </c>
      <c r="H12" s="82">
        <v>5448836</v>
      </c>
      <c r="I12" s="83">
        <f t="shared" si="0"/>
        <v>-3945708</v>
      </c>
      <c r="J12" s="80" t="s">
        <v>32</v>
      </c>
    </row>
    <row r="13" spans="1:10">
      <c r="A13" s="21"/>
      <c r="B13" s="21"/>
      <c r="C13" s="21"/>
      <c r="D13" s="80">
        <v>1211</v>
      </c>
      <c r="E13" s="23"/>
      <c r="F13" s="30">
        <v>23528488</v>
      </c>
      <c r="G13" s="30">
        <v>23528488</v>
      </c>
      <c r="H13" s="82">
        <v>19999215</v>
      </c>
      <c r="I13" s="83">
        <f t="shared" si="0"/>
        <v>-3529273</v>
      </c>
      <c r="J13" s="80" t="s">
        <v>33</v>
      </c>
    </row>
    <row r="14" spans="1:10">
      <c r="A14" s="24"/>
      <c r="B14" s="24"/>
      <c r="C14" s="24"/>
      <c r="D14" s="28">
        <v>3349</v>
      </c>
      <c r="E14" s="28"/>
      <c r="F14" s="47">
        <v>150000</v>
      </c>
      <c r="G14" s="47">
        <v>150000</v>
      </c>
      <c r="H14" s="83">
        <v>200000</v>
      </c>
      <c r="I14" s="83">
        <f t="shared" si="0"/>
        <v>50000</v>
      </c>
      <c r="J14" s="28" t="s">
        <v>34</v>
      </c>
    </row>
    <row r="15" spans="1:10">
      <c r="A15" s="24"/>
      <c r="B15" s="24"/>
      <c r="C15" s="24"/>
      <c r="D15" s="28">
        <v>3612</v>
      </c>
      <c r="E15" s="28"/>
      <c r="F15" s="47">
        <v>260000</v>
      </c>
      <c r="G15" s="47">
        <v>160400</v>
      </c>
      <c r="H15" s="83">
        <v>200000</v>
      </c>
      <c r="I15" s="83">
        <f t="shared" si="0"/>
        <v>39600</v>
      </c>
      <c r="J15" s="28" t="s">
        <v>60</v>
      </c>
    </row>
    <row r="16" spans="1:10">
      <c r="A16" s="24"/>
      <c r="B16" s="24"/>
      <c r="C16" s="24"/>
      <c r="D16" s="28">
        <v>3722</v>
      </c>
      <c r="E16" s="28"/>
      <c r="F16" s="47">
        <v>300000</v>
      </c>
      <c r="G16" s="47">
        <v>300000</v>
      </c>
      <c r="H16" s="83">
        <v>500000</v>
      </c>
      <c r="I16" s="83">
        <f t="shared" si="0"/>
        <v>200000</v>
      </c>
      <c r="J16" s="28" t="s">
        <v>35</v>
      </c>
    </row>
    <row r="17" spans="1:10">
      <c r="A17" s="24"/>
      <c r="B17" s="24"/>
      <c r="C17" s="24"/>
      <c r="D17" s="28">
        <v>3725</v>
      </c>
      <c r="E17" s="28"/>
      <c r="F17" s="47">
        <v>600000</v>
      </c>
      <c r="G17" s="47">
        <v>347500</v>
      </c>
      <c r="H17" s="83">
        <v>680000</v>
      </c>
      <c r="I17" s="83">
        <f>H17-G17</f>
        <v>332500</v>
      </c>
      <c r="J17" s="28" t="s">
        <v>36</v>
      </c>
    </row>
    <row r="18" spans="1:10">
      <c r="A18" s="24"/>
      <c r="B18" s="24"/>
      <c r="C18" s="24"/>
      <c r="D18" s="28">
        <v>6171</v>
      </c>
      <c r="E18" s="28"/>
      <c r="F18" s="47">
        <v>120000</v>
      </c>
      <c r="G18" s="47">
        <v>256548</v>
      </c>
      <c r="H18" s="83">
        <v>300000</v>
      </c>
      <c r="I18" s="83">
        <f>H18-G18</f>
        <v>43452</v>
      </c>
      <c r="J18" s="28" t="s">
        <v>38</v>
      </c>
    </row>
    <row r="19" spans="1:10">
      <c r="A19" s="24"/>
      <c r="B19" s="24"/>
      <c r="C19" s="24"/>
      <c r="D19" s="24"/>
      <c r="E19" s="24"/>
      <c r="F19" s="25"/>
      <c r="G19" s="25"/>
      <c r="H19" s="26">
        <v>0</v>
      </c>
      <c r="I19" s="27"/>
      <c r="J19" s="24"/>
    </row>
    <row r="20" spans="1:10">
      <c r="A20" s="24"/>
      <c r="B20" s="24"/>
      <c r="C20" s="24"/>
      <c r="D20" s="24"/>
      <c r="E20" s="24"/>
      <c r="F20" s="25"/>
      <c r="G20" s="25"/>
      <c r="H20" s="26">
        <v>0</v>
      </c>
      <c r="I20" s="27"/>
      <c r="J20" s="24"/>
    </row>
    <row r="21" spans="1:10" ht="15.75" thickBot="1">
      <c r="A21" s="29"/>
      <c r="B21" s="21"/>
      <c r="C21" s="23"/>
      <c r="D21" s="23"/>
      <c r="E21" s="23"/>
      <c r="F21" s="30"/>
      <c r="G21" s="30"/>
      <c r="H21" s="22">
        <v>0</v>
      </c>
      <c r="I21" s="31"/>
      <c r="J21" s="32"/>
    </row>
    <row r="22" spans="1:10" ht="39.75" thickBot="1">
      <c r="A22" s="33" t="s">
        <v>14</v>
      </c>
      <c r="B22" s="34"/>
      <c r="C22" s="34"/>
      <c r="D22" s="34"/>
      <c r="E22" s="34"/>
      <c r="F22" s="35">
        <f>SUM(F9:F21)</f>
        <v>47287574</v>
      </c>
      <c r="G22" s="35"/>
      <c r="H22" s="35">
        <f t="shared" ref="H22:I22" si="1">SUM(H9:H21)</f>
        <v>37115114</v>
      </c>
      <c r="I22" s="35">
        <f t="shared" si="1"/>
        <v>-9956908</v>
      </c>
      <c r="J22" s="84" t="s">
        <v>37</v>
      </c>
    </row>
    <row r="23" spans="1:10" ht="15.75" thickBot="1">
      <c r="A23" s="96" t="s">
        <v>15</v>
      </c>
      <c r="B23" s="97"/>
      <c r="C23" s="97"/>
      <c r="D23" s="97"/>
      <c r="E23" s="97"/>
      <c r="F23" s="97"/>
      <c r="G23" s="98"/>
      <c r="H23" s="99"/>
      <c r="I23" s="38">
        <f>SUM(I21:I22)</f>
        <v>-9956908</v>
      </c>
      <c r="J23" s="39"/>
    </row>
    <row r="24" spans="1:10">
      <c r="F24" s="3"/>
      <c r="G24" s="3"/>
      <c r="H24" s="4"/>
      <c r="I24" s="88"/>
    </row>
    <row r="25" spans="1:10" ht="15.75" thickBot="1">
      <c r="A25" s="10" t="s">
        <v>16</v>
      </c>
      <c r="F25" s="3"/>
      <c r="G25" s="3"/>
      <c r="H25" s="4"/>
      <c r="I25" s="88"/>
    </row>
    <row r="26" spans="1:10">
      <c r="A26" s="40" t="s">
        <v>3</v>
      </c>
      <c r="B26" s="41" t="s">
        <v>4</v>
      </c>
      <c r="C26" s="11" t="s">
        <v>5</v>
      </c>
      <c r="D26" s="12" t="s">
        <v>6</v>
      </c>
      <c r="E26" s="12" t="s">
        <v>7</v>
      </c>
      <c r="F26" s="94" t="s">
        <v>44</v>
      </c>
      <c r="G26" s="94" t="s">
        <v>45</v>
      </c>
      <c r="H26" s="42" t="s">
        <v>46</v>
      </c>
      <c r="I26" s="94" t="s">
        <v>47</v>
      </c>
      <c r="J26" s="15" t="s">
        <v>11</v>
      </c>
    </row>
    <row r="27" spans="1:10" ht="22.5" customHeight="1" thickBot="1">
      <c r="A27" s="43"/>
      <c r="B27" s="44"/>
      <c r="C27" s="16"/>
      <c r="D27" s="17"/>
      <c r="E27" s="17"/>
      <c r="F27" s="95"/>
      <c r="G27" s="95"/>
      <c r="H27" s="45" t="s">
        <v>12</v>
      </c>
      <c r="I27" s="95" t="s">
        <v>13</v>
      </c>
      <c r="J27" s="20"/>
    </row>
    <row r="28" spans="1:10">
      <c r="A28" s="21"/>
      <c r="B28" s="21"/>
      <c r="C28" s="23">
        <v>1032</v>
      </c>
      <c r="D28" s="23">
        <v>5169</v>
      </c>
      <c r="E28" s="23"/>
      <c r="F28" s="30">
        <v>100000</v>
      </c>
      <c r="G28" s="30">
        <v>137400</v>
      </c>
      <c r="H28" s="22">
        <f>G28+I28</f>
        <v>307400</v>
      </c>
      <c r="I28" s="30">
        <v>170000</v>
      </c>
      <c r="J28" s="32" t="s">
        <v>17</v>
      </c>
    </row>
    <row r="29" spans="1:10">
      <c r="A29" s="21"/>
      <c r="B29" s="21"/>
      <c r="C29" s="23">
        <v>2212</v>
      </c>
      <c r="D29" s="23" t="s">
        <v>40</v>
      </c>
      <c r="E29" s="23"/>
      <c r="F29" s="30">
        <v>500000</v>
      </c>
      <c r="G29" s="30">
        <v>532386</v>
      </c>
      <c r="H29" s="22">
        <v>100000</v>
      </c>
      <c r="I29" s="30">
        <v>-432386</v>
      </c>
      <c r="J29" s="85" t="s">
        <v>61</v>
      </c>
    </row>
    <row r="30" spans="1:10">
      <c r="A30" s="21"/>
      <c r="B30" s="21"/>
      <c r="C30" s="23">
        <v>2212</v>
      </c>
      <c r="D30" s="23" t="s">
        <v>39</v>
      </c>
      <c r="E30" s="23"/>
      <c r="F30" s="30">
        <v>19000000</v>
      </c>
      <c r="G30" s="30">
        <v>18525214</v>
      </c>
      <c r="H30" s="22">
        <f>G30+I30</f>
        <v>10700000</v>
      </c>
      <c r="I30" s="30">
        <v>-7825214</v>
      </c>
      <c r="J30" s="85" t="s">
        <v>62</v>
      </c>
    </row>
    <row r="31" spans="1:10">
      <c r="A31" s="21"/>
      <c r="B31" s="21"/>
      <c r="C31" s="23">
        <v>2219</v>
      </c>
      <c r="D31" s="23" t="s">
        <v>39</v>
      </c>
      <c r="E31" s="23"/>
      <c r="F31" s="30"/>
      <c r="G31" s="30">
        <v>176400</v>
      </c>
      <c r="H31" s="22">
        <f>I31+G31</f>
        <v>3376400</v>
      </c>
      <c r="I31" s="30">
        <v>3200000</v>
      </c>
      <c r="J31" s="85" t="s">
        <v>63</v>
      </c>
    </row>
    <row r="32" spans="1:10">
      <c r="A32" s="21"/>
      <c r="B32" s="21"/>
      <c r="C32" s="23">
        <v>2221</v>
      </c>
      <c r="D32" s="23" t="s">
        <v>40</v>
      </c>
      <c r="E32" s="23"/>
      <c r="F32" s="30">
        <v>650000</v>
      </c>
      <c r="G32" s="30">
        <v>655935</v>
      </c>
      <c r="H32" s="22">
        <f>F32+I32</f>
        <v>750000</v>
      </c>
      <c r="I32" s="30">
        <v>100000</v>
      </c>
      <c r="J32" s="85" t="s">
        <v>41</v>
      </c>
    </row>
    <row r="33" spans="1:10">
      <c r="A33" s="21"/>
      <c r="B33" s="21"/>
      <c r="C33" s="23">
        <v>2223</v>
      </c>
      <c r="D33" s="23" t="s">
        <v>40</v>
      </c>
      <c r="E33" s="23"/>
      <c r="F33" s="30">
        <v>1000000</v>
      </c>
      <c r="G33" s="30">
        <v>947003</v>
      </c>
      <c r="H33" s="22">
        <f>G33+I33</f>
        <v>100000</v>
      </c>
      <c r="I33" s="30">
        <v>-847003</v>
      </c>
      <c r="J33" s="85" t="s">
        <v>48</v>
      </c>
    </row>
    <row r="34" spans="1:10">
      <c r="A34" s="21"/>
      <c r="B34" s="21"/>
      <c r="C34" s="23">
        <v>2223</v>
      </c>
      <c r="D34" s="23" t="s">
        <v>39</v>
      </c>
      <c r="E34" s="23"/>
      <c r="F34" s="30"/>
      <c r="G34" s="30">
        <v>349811</v>
      </c>
      <c r="H34" s="22">
        <f>I34</f>
        <v>349811</v>
      </c>
      <c r="I34" s="30">
        <v>349811</v>
      </c>
      <c r="J34" s="85" t="s">
        <v>49</v>
      </c>
    </row>
    <row r="35" spans="1:10">
      <c r="A35" s="21"/>
      <c r="B35" s="21"/>
      <c r="C35" s="23">
        <v>2310</v>
      </c>
      <c r="D35" s="23" t="s">
        <v>40</v>
      </c>
      <c r="E35" s="23"/>
      <c r="F35" s="30">
        <v>400000</v>
      </c>
      <c r="G35" s="30">
        <v>400000</v>
      </c>
      <c r="H35" s="22">
        <v>200000</v>
      </c>
      <c r="I35" s="30">
        <v>-200000</v>
      </c>
      <c r="J35" s="85" t="s">
        <v>66</v>
      </c>
    </row>
    <row r="36" spans="1:10">
      <c r="A36" s="21"/>
      <c r="B36" s="21"/>
      <c r="C36" s="23">
        <v>2310</v>
      </c>
      <c r="D36" s="23" t="s">
        <v>39</v>
      </c>
      <c r="E36" s="23"/>
      <c r="F36" s="30">
        <v>2306000</v>
      </c>
      <c r="G36" s="30">
        <v>2306000</v>
      </c>
      <c r="H36" s="22">
        <f t="shared" ref="H36:H57" si="2">G36+I36</f>
        <v>3600000</v>
      </c>
      <c r="I36" s="30">
        <v>1294000</v>
      </c>
      <c r="J36" s="85" t="s">
        <v>42</v>
      </c>
    </row>
    <row r="37" spans="1:10">
      <c r="A37" s="21"/>
      <c r="B37" s="21"/>
      <c r="C37" s="23">
        <v>2321</v>
      </c>
      <c r="D37" s="23" t="s">
        <v>40</v>
      </c>
      <c r="E37" s="23"/>
      <c r="F37" s="30">
        <v>800000</v>
      </c>
      <c r="G37" s="30">
        <v>800000</v>
      </c>
      <c r="H37" s="22">
        <f t="shared" si="2"/>
        <v>200000</v>
      </c>
      <c r="I37" s="30">
        <v>-600000</v>
      </c>
      <c r="J37" s="85" t="s">
        <v>43</v>
      </c>
    </row>
    <row r="38" spans="1:10">
      <c r="A38" s="21"/>
      <c r="B38" s="21"/>
      <c r="C38" s="23">
        <v>2321</v>
      </c>
      <c r="D38" s="23">
        <v>6121</v>
      </c>
      <c r="E38" s="23"/>
      <c r="F38" s="30">
        <v>6200000</v>
      </c>
      <c r="G38" s="30">
        <v>6148575</v>
      </c>
      <c r="H38" s="22">
        <f t="shared" si="2"/>
        <v>3600000</v>
      </c>
      <c r="I38" s="30">
        <v>-2548575</v>
      </c>
      <c r="J38" s="28" t="s">
        <v>64</v>
      </c>
    </row>
    <row r="39" spans="1:10">
      <c r="A39" s="21"/>
      <c r="B39" s="21"/>
      <c r="C39" s="23">
        <v>2341</v>
      </c>
      <c r="D39" s="23">
        <v>6121</v>
      </c>
      <c r="E39" s="23"/>
      <c r="F39" s="30">
        <v>100000</v>
      </c>
      <c r="G39" s="30">
        <v>100000</v>
      </c>
      <c r="H39" s="22">
        <f t="shared" si="2"/>
        <v>2000000</v>
      </c>
      <c r="I39" s="30">
        <v>1900000</v>
      </c>
      <c r="J39" s="28" t="s">
        <v>18</v>
      </c>
    </row>
    <row r="40" spans="1:10">
      <c r="A40" s="21"/>
      <c r="B40" s="21"/>
      <c r="C40" s="23">
        <v>3111</v>
      </c>
      <c r="D40" s="23" t="s">
        <v>40</v>
      </c>
      <c r="E40" s="23"/>
      <c r="F40" s="30">
        <v>200000</v>
      </c>
      <c r="G40" s="30">
        <v>200000</v>
      </c>
      <c r="H40" s="22">
        <f t="shared" si="2"/>
        <v>100000</v>
      </c>
      <c r="I40" s="30">
        <v>-100000</v>
      </c>
      <c r="J40" s="28" t="s">
        <v>50</v>
      </c>
    </row>
    <row r="41" spans="1:10" ht="26.25">
      <c r="A41" s="21"/>
      <c r="B41" s="21"/>
      <c r="C41" s="23">
        <v>3113</v>
      </c>
      <c r="D41" s="23" t="s">
        <v>39</v>
      </c>
      <c r="E41" s="23"/>
      <c r="F41" s="30">
        <v>2000000</v>
      </c>
      <c r="G41" s="30">
        <v>2000000</v>
      </c>
      <c r="H41" s="22">
        <f t="shared" si="2"/>
        <v>500000</v>
      </c>
      <c r="I41" s="30">
        <v>-1500000</v>
      </c>
      <c r="J41" s="87" t="s">
        <v>51</v>
      </c>
    </row>
    <row r="42" spans="1:10">
      <c r="A42" s="21"/>
      <c r="B42" s="21"/>
      <c r="C42" s="23">
        <v>3231</v>
      </c>
      <c r="D42" s="23">
        <v>6121</v>
      </c>
      <c r="E42" s="23"/>
      <c r="F42" s="30">
        <v>1300000</v>
      </c>
      <c r="G42" s="30">
        <v>1300000</v>
      </c>
      <c r="H42" s="22">
        <f t="shared" si="2"/>
        <v>2000000</v>
      </c>
      <c r="I42" s="30">
        <v>700000</v>
      </c>
      <c r="J42" s="28" t="s">
        <v>19</v>
      </c>
    </row>
    <row r="43" spans="1:10">
      <c r="A43" s="21"/>
      <c r="B43" s="21"/>
      <c r="C43" s="23">
        <v>3314</v>
      </c>
      <c r="D43" s="23" t="s">
        <v>40</v>
      </c>
      <c r="E43" s="23"/>
      <c r="F43" s="30">
        <v>826000</v>
      </c>
      <c r="G43" s="30">
        <v>826000</v>
      </c>
      <c r="H43" s="22">
        <f t="shared" si="2"/>
        <v>730000</v>
      </c>
      <c r="I43" s="30">
        <v>-96000</v>
      </c>
      <c r="J43" s="28" t="s">
        <v>53</v>
      </c>
    </row>
    <row r="44" spans="1:10">
      <c r="A44" s="21"/>
      <c r="B44" s="21"/>
      <c r="C44" s="23">
        <v>3314</v>
      </c>
      <c r="D44" s="23" t="s">
        <v>39</v>
      </c>
      <c r="E44" s="23"/>
      <c r="F44" s="30">
        <v>150000</v>
      </c>
      <c r="G44" s="30">
        <v>92329</v>
      </c>
      <c r="H44" s="22">
        <f t="shared" si="2"/>
        <v>150000</v>
      </c>
      <c r="I44" s="30">
        <f>150000-92329</f>
        <v>57671</v>
      </c>
      <c r="J44" s="28" t="s">
        <v>65</v>
      </c>
    </row>
    <row r="45" spans="1:10">
      <c r="A45" s="21"/>
      <c r="B45" s="21"/>
      <c r="C45" s="23">
        <v>3399</v>
      </c>
      <c r="D45" s="23" t="s">
        <v>40</v>
      </c>
      <c r="E45" s="23"/>
      <c r="F45" s="30">
        <v>695000</v>
      </c>
      <c r="G45" s="30">
        <v>707000</v>
      </c>
      <c r="H45" s="22">
        <f t="shared" si="2"/>
        <v>600000</v>
      </c>
      <c r="I45" s="30">
        <v>-107000</v>
      </c>
      <c r="J45" s="28" t="s">
        <v>54</v>
      </c>
    </row>
    <row r="46" spans="1:10">
      <c r="A46" s="21"/>
      <c r="B46" s="21"/>
      <c r="C46" s="28">
        <v>3421</v>
      </c>
      <c r="D46" s="28">
        <v>6121</v>
      </c>
      <c r="E46" s="28"/>
      <c r="F46" s="47">
        <v>4765000</v>
      </c>
      <c r="G46" s="47">
        <v>4765000</v>
      </c>
      <c r="H46" s="22">
        <f t="shared" si="2"/>
        <v>5707890</v>
      </c>
      <c r="I46" s="47">
        <v>942890</v>
      </c>
      <c r="J46" s="28" t="s">
        <v>22</v>
      </c>
    </row>
    <row r="47" spans="1:10">
      <c r="A47" s="21"/>
      <c r="B47" s="21"/>
      <c r="C47" s="23">
        <v>3612</v>
      </c>
      <c r="D47" s="23" t="s">
        <v>40</v>
      </c>
      <c r="E47" s="23"/>
      <c r="F47" s="30">
        <v>250000</v>
      </c>
      <c r="G47" s="30">
        <v>193913</v>
      </c>
      <c r="H47" s="22">
        <f t="shared" si="2"/>
        <v>50000</v>
      </c>
      <c r="I47" s="30">
        <v>-143913</v>
      </c>
      <c r="J47" s="28" t="s">
        <v>55</v>
      </c>
    </row>
    <row r="48" spans="1:10">
      <c r="A48" s="21"/>
      <c r="B48" s="21"/>
      <c r="C48" s="23">
        <v>3613</v>
      </c>
      <c r="D48" s="23" t="s">
        <v>39</v>
      </c>
      <c r="E48" s="23"/>
      <c r="F48" s="30">
        <v>50000</v>
      </c>
      <c r="G48" s="30">
        <v>50000</v>
      </c>
      <c r="H48" s="22">
        <f t="shared" si="2"/>
        <v>0</v>
      </c>
      <c r="I48" s="30">
        <v>-50000</v>
      </c>
      <c r="J48" s="28" t="s">
        <v>56</v>
      </c>
    </row>
    <row r="49" spans="1:10">
      <c r="A49" s="21"/>
      <c r="B49" s="21"/>
      <c r="C49" s="23">
        <v>3632</v>
      </c>
      <c r="D49" s="23" t="s">
        <v>40</v>
      </c>
      <c r="E49" s="23"/>
      <c r="F49" s="30">
        <v>130000</v>
      </c>
      <c r="G49" s="30">
        <v>146409</v>
      </c>
      <c r="H49" s="22">
        <f t="shared" si="2"/>
        <v>272000</v>
      </c>
      <c r="I49" s="30">
        <f>125591</f>
        <v>125591</v>
      </c>
      <c r="J49" s="28" t="s">
        <v>20</v>
      </c>
    </row>
    <row r="50" spans="1:10">
      <c r="A50" s="21"/>
      <c r="B50" s="21"/>
      <c r="C50" s="23">
        <v>3635</v>
      </c>
      <c r="D50" s="23">
        <v>6119</v>
      </c>
      <c r="E50" s="23"/>
      <c r="F50" s="30">
        <v>280000</v>
      </c>
      <c r="G50" s="30">
        <v>242000</v>
      </c>
      <c r="H50" s="22">
        <f t="shared" si="2"/>
        <v>280000</v>
      </c>
      <c r="I50" s="30">
        <f>280000-242000</f>
        <v>38000</v>
      </c>
      <c r="J50" s="28" t="s">
        <v>21</v>
      </c>
    </row>
    <row r="51" spans="1:10">
      <c r="A51" s="21"/>
      <c r="B51" s="21"/>
      <c r="C51" s="23">
        <v>3722</v>
      </c>
      <c r="D51" s="23" t="s">
        <v>40</v>
      </c>
      <c r="E51" s="23"/>
      <c r="F51" s="30">
        <v>1700000</v>
      </c>
      <c r="G51" s="30">
        <v>1700000</v>
      </c>
      <c r="H51" s="22">
        <f t="shared" si="2"/>
        <v>2300000</v>
      </c>
      <c r="I51" s="30">
        <v>600000</v>
      </c>
      <c r="J51" s="28" t="s">
        <v>57</v>
      </c>
    </row>
    <row r="52" spans="1:10">
      <c r="A52" s="21"/>
      <c r="B52" s="21"/>
      <c r="C52" s="23">
        <v>3725</v>
      </c>
      <c r="D52" s="23" t="s">
        <v>40</v>
      </c>
      <c r="E52" s="23"/>
      <c r="F52" s="30">
        <v>1600000</v>
      </c>
      <c r="G52" s="30">
        <v>1600000</v>
      </c>
      <c r="H52" s="22">
        <f t="shared" si="2"/>
        <v>1400000</v>
      </c>
      <c r="I52" s="30">
        <v>-200000</v>
      </c>
      <c r="J52" s="28" t="s">
        <v>52</v>
      </c>
    </row>
    <row r="53" spans="1:10">
      <c r="A53" s="21"/>
      <c r="B53" s="21"/>
      <c r="C53" s="23">
        <v>4356</v>
      </c>
      <c r="D53" s="23" t="s">
        <v>40</v>
      </c>
      <c r="E53" s="23"/>
      <c r="F53" s="30">
        <v>30000</v>
      </c>
      <c r="G53" s="30">
        <v>23500</v>
      </c>
      <c r="H53" s="22">
        <f t="shared" si="2"/>
        <v>0</v>
      </c>
      <c r="I53" s="30">
        <v>-23500</v>
      </c>
      <c r="J53" s="28" t="s">
        <v>58</v>
      </c>
    </row>
    <row r="54" spans="1:10">
      <c r="A54" s="21"/>
      <c r="B54" s="21"/>
      <c r="C54" s="23">
        <v>5311</v>
      </c>
      <c r="D54" s="23" t="s">
        <v>40</v>
      </c>
      <c r="E54" s="23"/>
      <c r="F54" s="30">
        <v>500000</v>
      </c>
      <c r="G54" s="30">
        <v>256029</v>
      </c>
      <c r="H54" s="22">
        <f t="shared" si="2"/>
        <v>300000</v>
      </c>
      <c r="I54" s="30">
        <v>43971</v>
      </c>
      <c r="J54" s="28" t="s">
        <v>68</v>
      </c>
    </row>
    <row r="55" spans="1:10" ht="26.25">
      <c r="A55" s="28"/>
      <c r="B55" s="28"/>
      <c r="C55" s="28">
        <v>6171</v>
      </c>
      <c r="D55" s="28" t="s">
        <v>40</v>
      </c>
      <c r="E55" s="28"/>
      <c r="F55" s="47">
        <v>11174201</v>
      </c>
      <c r="G55" s="47">
        <v>10634883</v>
      </c>
      <c r="H55" s="22">
        <f>G55+I55</f>
        <v>12895261</v>
      </c>
      <c r="I55" s="47">
        <v>2260378</v>
      </c>
      <c r="J55" s="87" t="s">
        <v>59</v>
      </c>
    </row>
    <row r="56" spans="1:10">
      <c r="A56" s="24"/>
      <c r="B56" s="24"/>
      <c r="C56" s="28">
        <v>6409</v>
      </c>
      <c r="D56" s="28" t="s">
        <v>40</v>
      </c>
      <c r="E56" s="28"/>
      <c r="F56" s="47">
        <v>100000</v>
      </c>
      <c r="G56" s="47">
        <v>85790</v>
      </c>
      <c r="H56" s="22">
        <f t="shared" si="2"/>
        <v>20000</v>
      </c>
      <c r="I56" s="47">
        <v>-65790</v>
      </c>
      <c r="J56" s="28" t="s">
        <v>67</v>
      </c>
    </row>
    <row r="57" spans="1:10" ht="15.75" thickBot="1">
      <c r="A57" s="48"/>
      <c r="B57" s="48"/>
      <c r="C57" s="48"/>
      <c r="D57" s="48"/>
      <c r="E57" s="48"/>
      <c r="F57" s="49"/>
      <c r="G57" s="49"/>
      <c r="H57" s="22">
        <f t="shared" si="2"/>
        <v>0</v>
      </c>
      <c r="I57" s="49"/>
      <c r="J57" s="48"/>
    </row>
    <row r="58" spans="1:10" ht="15.75" thickBot="1">
      <c r="A58" s="33" t="s">
        <v>14</v>
      </c>
      <c r="B58" s="34"/>
      <c r="C58" s="34"/>
      <c r="D58" s="34"/>
      <c r="E58" s="34"/>
      <c r="F58" s="50">
        <f>SUM(F28:F57)</f>
        <v>56806201</v>
      </c>
      <c r="G58" s="50"/>
      <c r="H58" s="36">
        <f>SUM(H28:H57)</f>
        <v>52588762</v>
      </c>
      <c r="I58" s="50">
        <f>SUM(I28:I57)</f>
        <v>-2957069</v>
      </c>
      <c r="J58" s="37"/>
    </row>
    <row r="59" spans="1:10" ht="15.75" thickBot="1">
      <c r="A59" s="100" t="s">
        <v>23</v>
      </c>
      <c r="B59" s="98"/>
      <c r="C59" s="98"/>
      <c r="D59" s="98"/>
      <c r="E59" s="98"/>
      <c r="F59" s="98"/>
      <c r="G59" s="98"/>
      <c r="H59" s="99"/>
      <c r="I59" s="51">
        <f>SUM(I58)</f>
        <v>-2957069</v>
      </c>
      <c r="J59" s="52"/>
    </row>
    <row r="60" spans="1:10">
      <c r="F60" s="3"/>
      <c r="G60" s="3"/>
      <c r="H60" s="4"/>
      <c r="I60" s="89"/>
    </row>
    <row r="61" spans="1:10" ht="15.75" thickBot="1">
      <c r="A61" s="10" t="s">
        <v>24</v>
      </c>
      <c r="F61" s="3"/>
      <c r="G61" s="3"/>
      <c r="H61" s="4"/>
      <c r="I61" s="88"/>
    </row>
    <row r="62" spans="1:10">
      <c r="A62" s="11" t="s">
        <v>3</v>
      </c>
      <c r="B62" s="12" t="s">
        <v>4</v>
      </c>
      <c r="C62" s="12" t="s">
        <v>5</v>
      </c>
      <c r="D62" s="12" t="s">
        <v>6</v>
      </c>
      <c r="E62" s="12" t="s">
        <v>7</v>
      </c>
      <c r="F62" s="53" t="s">
        <v>8</v>
      </c>
      <c r="G62" s="53"/>
      <c r="H62" s="14" t="s">
        <v>9</v>
      </c>
      <c r="I62" s="14" t="s">
        <v>10</v>
      </c>
      <c r="J62" s="15" t="s">
        <v>11</v>
      </c>
    </row>
    <row r="63" spans="1:10" ht="15.75" thickBot="1">
      <c r="A63" s="16"/>
      <c r="B63" s="17"/>
      <c r="C63" s="17"/>
      <c r="D63" s="17"/>
      <c r="E63" s="17"/>
      <c r="F63" s="54" t="s">
        <v>12</v>
      </c>
      <c r="G63" s="54"/>
      <c r="H63" s="19" t="s">
        <v>12</v>
      </c>
      <c r="I63" s="46" t="s">
        <v>13</v>
      </c>
      <c r="J63" s="20"/>
    </row>
    <row r="64" spans="1:10">
      <c r="A64" s="55">
        <v>231</v>
      </c>
      <c r="B64" s="56">
        <v>10</v>
      </c>
      <c r="C64" s="56">
        <v>0</v>
      </c>
      <c r="D64" s="56">
        <v>8901</v>
      </c>
      <c r="E64" s="56"/>
      <c r="F64" s="57">
        <v>0</v>
      </c>
      <c r="G64" s="86"/>
      <c r="H64" s="22">
        <f>F64+I64</f>
        <v>-6999839</v>
      </c>
      <c r="I64" s="90">
        <f>I23-I59</f>
        <v>-6999839</v>
      </c>
      <c r="J64" s="58" t="s">
        <v>25</v>
      </c>
    </row>
    <row r="65" spans="1:10">
      <c r="A65" s="55"/>
      <c r="B65" s="56"/>
      <c r="C65" s="56"/>
      <c r="D65" s="59"/>
      <c r="E65" s="59"/>
      <c r="F65" s="60"/>
      <c r="G65" s="60"/>
      <c r="H65" s="26"/>
      <c r="I65" s="91"/>
      <c r="J65" s="61"/>
    </row>
    <row r="66" spans="1:10">
      <c r="A66" s="62"/>
      <c r="B66" s="62"/>
      <c r="C66" s="62"/>
      <c r="D66" s="62"/>
      <c r="E66" s="62"/>
      <c r="F66" s="63"/>
      <c r="G66" s="63"/>
      <c r="H66" s="26"/>
      <c r="I66" s="92"/>
      <c r="J66" s="64"/>
    </row>
    <row r="67" spans="1:10" ht="15.75" thickBot="1">
      <c r="A67" s="101" t="s">
        <v>26</v>
      </c>
      <c r="B67" s="102"/>
      <c r="C67" s="102"/>
      <c r="D67" s="102"/>
      <c r="E67" s="102"/>
      <c r="F67" s="102"/>
      <c r="G67" s="102"/>
      <c r="H67" s="103"/>
      <c r="I67" s="65">
        <f>I66</f>
        <v>0</v>
      </c>
      <c r="J67" s="66" t="s">
        <v>27</v>
      </c>
    </row>
    <row r="68" spans="1:10">
      <c r="F68" s="3"/>
      <c r="G68" s="3"/>
      <c r="H68" s="4"/>
      <c r="I68" s="89"/>
    </row>
    <row r="69" spans="1:10" ht="15.75">
      <c r="A69" s="67"/>
      <c r="B69" s="68"/>
      <c r="C69" s="68"/>
      <c r="D69" s="68"/>
      <c r="E69" s="69"/>
      <c r="F69" s="70"/>
      <c r="G69" s="70"/>
      <c r="H69" s="71"/>
      <c r="I69" s="72"/>
      <c r="J69" s="69"/>
    </row>
    <row r="70" spans="1:10">
      <c r="A70" s="67"/>
      <c r="B70" s="73"/>
      <c r="C70" s="73"/>
      <c r="D70" s="73"/>
      <c r="E70" s="74"/>
      <c r="F70" s="75"/>
      <c r="G70" s="75"/>
      <c r="H70" s="76"/>
      <c r="I70" s="77"/>
      <c r="J70" s="74"/>
    </row>
    <row r="71" spans="1:10">
      <c r="A71" s="67"/>
      <c r="B71" s="73"/>
      <c r="C71" s="73"/>
      <c r="D71" s="73"/>
      <c r="E71" s="74"/>
      <c r="F71" s="75"/>
      <c r="G71" s="75"/>
      <c r="H71" s="76"/>
      <c r="I71" s="77"/>
      <c r="J71" s="74"/>
    </row>
    <row r="72" spans="1:10">
      <c r="A72" s="78" t="s">
        <v>28</v>
      </c>
      <c r="F72" s="79">
        <v>43943</v>
      </c>
      <c r="G72" s="79"/>
      <c r="H72" s="4"/>
      <c r="I72" s="88"/>
    </row>
    <row r="73" spans="1:10">
      <c r="F73" s="3"/>
      <c r="G73" s="3"/>
      <c r="H73" s="4"/>
      <c r="I73" s="88"/>
    </row>
    <row r="74" spans="1:10">
      <c r="F74" s="3"/>
      <c r="G74" s="3"/>
      <c r="H74" s="4"/>
      <c r="I74" s="88"/>
    </row>
  </sheetData>
  <mergeCells count="8">
    <mergeCell ref="I26:I27"/>
    <mergeCell ref="I7:I8"/>
    <mergeCell ref="A23:H23"/>
    <mergeCell ref="A59:H59"/>
    <mergeCell ref="A67:H67"/>
    <mergeCell ref="F26:F27"/>
    <mergeCell ref="G26:G27"/>
    <mergeCell ref="G7:G8"/>
  </mergeCells>
  <pageMargins left="0.7" right="0.7" top="0.78740157499999996" bottom="0.78740157499999996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spořitelna,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Randák Jiří</dc:creator>
  <cp:lastModifiedBy>Lenka Matousova</cp:lastModifiedBy>
  <cp:lastPrinted>2020-06-18T08:36:09Z</cp:lastPrinted>
  <dcterms:created xsi:type="dcterms:W3CDTF">2020-06-12T07:08:34Z</dcterms:created>
  <dcterms:modified xsi:type="dcterms:W3CDTF">2020-06-22T07:32:21Z</dcterms:modified>
</cp:coreProperties>
</file>