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TAVBY\NABÍDKY stav.zakázek\2023\CL Evans\IC Tilia - Rychnov\Rychnov\"/>
    </mc:Choice>
  </mc:AlternateContent>
  <bookViews>
    <workbookView xWindow="0" yWindow="0" windowWidth="25770" windowHeight="17700"/>
  </bookViews>
  <sheets>
    <sheet name="SO 1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3" i="1"/>
  <c r="O13" i="1" s="1"/>
  <c r="I17" i="1"/>
  <c r="O17" i="1" s="1"/>
  <c r="I21" i="1"/>
  <c r="O21" i="1" s="1"/>
  <c r="I25" i="1"/>
  <c r="O25" i="1" s="1"/>
  <c r="I29" i="1"/>
  <c r="O29" i="1" s="1"/>
  <c r="I33" i="1"/>
  <c r="O33" i="1" s="1"/>
  <c r="I37" i="1"/>
  <c r="O37" i="1" s="1"/>
  <c r="I41" i="1"/>
  <c r="O41" i="1" s="1"/>
  <c r="I45" i="1"/>
  <c r="O45" i="1" s="1"/>
  <c r="I49" i="1"/>
  <c r="O49" i="1" s="1"/>
  <c r="I53" i="1"/>
  <c r="O53" i="1" s="1"/>
  <c r="I57" i="1"/>
  <c r="O57" i="1" s="1"/>
  <c r="I62" i="1"/>
  <c r="O62" i="1" s="1"/>
  <c r="I66" i="1"/>
  <c r="I70" i="1"/>
  <c r="O70" i="1" s="1"/>
  <c r="I74" i="1"/>
  <c r="O74" i="1" s="1"/>
  <c r="I78" i="1"/>
  <c r="O78" i="1" s="1"/>
  <c r="I82" i="1"/>
  <c r="O82" i="1" s="1"/>
  <c r="I86" i="1"/>
  <c r="O86" i="1" s="1"/>
  <c r="I90" i="1"/>
  <c r="O90" i="1" s="1"/>
  <c r="I94" i="1"/>
  <c r="O94" i="1" s="1"/>
  <c r="I98" i="1"/>
  <c r="O98" i="1" s="1"/>
  <c r="I102" i="1"/>
  <c r="O102" i="1" s="1"/>
  <c r="I106" i="1"/>
  <c r="O106" i="1" s="1"/>
  <c r="I110" i="1"/>
  <c r="O110" i="1" s="1"/>
  <c r="I114" i="1"/>
  <c r="O114" i="1" s="1"/>
  <c r="I118" i="1"/>
  <c r="O118" i="1" s="1"/>
  <c r="I122" i="1"/>
  <c r="O122" i="1" s="1"/>
  <c r="I126" i="1"/>
  <c r="O126" i="1" s="1"/>
  <c r="I130" i="1"/>
  <c r="O130" i="1" s="1"/>
  <c r="I135" i="1"/>
  <c r="O135" i="1" s="1"/>
  <c r="I139" i="1"/>
  <c r="I143" i="1"/>
  <c r="O143" i="1" s="1"/>
  <c r="I147" i="1"/>
  <c r="O147" i="1" s="1"/>
  <c r="I152" i="1"/>
  <c r="O152" i="1" s="1"/>
  <c r="R151" i="1" s="1"/>
  <c r="O151" i="1" s="1"/>
  <c r="I157" i="1"/>
  <c r="I161" i="1"/>
  <c r="O161" i="1" s="1"/>
  <c r="I165" i="1"/>
  <c r="O165" i="1" s="1"/>
  <c r="I169" i="1"/>
  <c r="O169" i="1" s="1"/>
  <c r="I173" i="1"/>
  <c r="O173" i="1" s="1"/>
  <c r="I178" i="1"/>
  <c r="O178" i="1" s="1"/>
  <c r="I182" i="1"/>
  <c r="I186" i="1"/>
  <c r="O186" i="1" s="1"/>
  <c r="I191" i="1"/>
  <c r="I195" i="1"/>
  <c r="O195" i="1" s="1"/>
  <c r="I199" i="1"/>
  <c r="O199" i="1" s="1"/>
  <c r="I203" i="1"/>
  <c r="O203" i="1" s="1"/>
  <c r="I207" i="1"/>
  <c r="O207" i="1" s="1"/>
  <c r="I211" i="1"/>
  <c r="O211" i="1" s="1"/>
  <c r="I215" i="1"/>
  <c r="O215" i="1" s="1"/>
  <c r="Q190" i="1" l="1"/>
  <c r="I190" i="1" s="1"/>
  <c r="Q177" i="1"/>
  <c r="I177" i="1" s="1"/>
  <c r="Q156" i="1"/>
  <c r="I156" i="1" s="1"/>
  <c r="Q151" i="1"/>
  <c r="I151" i="1" s="1"/>
  <c r="Q134" i="1"/>
  <c r="I134" i="1" s="1"/>
  <c r="Q61" i="1"/>
  <c r="I61" i="1" s="1"/>
  <c r="Q8" i="1"/>
  <c r="I8" i="1" s="1"/>
  <c r="O191" i="1"/>
  <c r="R190" i="1" s="1"/>
  <c r="O190" i="1" s="1"/>
  <c r="O182" i="1"/>
  <c r="R177" i="1" s="1"/>
  <c r="O177" i="1" s="1"/>
  <c r="O157" i="1"/>
  <c r="R156" i="1" s="1"/>
  <c r="O156" i="1" s="1"/>
  <c r="O139" i="1"/>
  <c r="R134" i="1" s="1"/>
  <c r="O134" i="1" s="1"/>
  <c r="O66" i="1"/>
  <c r="R61" i="1" s="1"/>
  <c r="O61" i="1" s="1"/>
  <c r="O9" i="1"/>
  <c r="R8" i="1" s="1"/>
  <c r="O8" i="1" s="1"/>
  <c r="I3" i="1" l="1"/>
  <c r="O2" i="1"/>
</calcChain>
</file>

<file path=xl/sharedStrings.xml><?xml version="1.0" encoding="utf-8"?>
<sst xmlns="http://schemas.openxmlformats.org/spreadsheetml/2006/main" count="722" uniqueCount="290">
  <si>
    <t>položka zahrnuje očištění předepsaným způsobem včetně odklizení vzniklého odpadu</t>
  </si>
  <si>
    <t>TS</t>
  </si>
  <si>
    <t>digitálně odměřeno ze situace 
4,0m2+2,61m2+207,4m2=214,010 [A]m2</t>
  </si>
  <si>
    <t>VV</t>
  </si>
  <si>
    <t/>
  </si>
  <si>
    <t>PP</t>
  </si>
  <si>
    <t>2</t>
  </si>
  <si>
    <t>M2</t>
  </si>
  <si>
    <t>OČIŠTĚNÍ VOZOVEK ZAMETENÍM</t>
  </si>
  <si>
    <t>93808</t>
  </si>
  <si>
    <t>51</t>
  </si>
  <si>
    <t>P</t>
  </si>
  <si>
    <t>Položka zahrnuje: 
dodání a pokládku betonových obrubníků o rozměrech předepsaných zadávací dokumentací 
betonové lože i boční betonovou opěrku.</t>
  </si>
  <si>
    <t>digitálně odměřeno ze situace 
64,0m=64,000 [A]m</t>
  </si>
  <si>
    <t>SILNIČNÍ OBRUBA 100/250/1000 MM, VČETNĚ BET. LOŽE C25/30-XF2, TL. 100 MM S OBOUSTRANNOU BET. OPĚROU</t>
  </si>
  <si>
    <t>M</t>
  </si>
  <si>
    <t>SILNIČNÍ A CHODNÍKOVÉ OBRUBY Z BETONOVÝCH OBRUBNÍKŮ ŠÍŘ 100MM</t>
  </si>
  <si>
    <t>917223</t>
  </si>
  <si>
    <t>50</t>
  </si>
  <si>
    <t>položka zahrnuje dodání zařízení v předepsaném provedení včetně jeho osazení</t>
  </si>
  <si>
    <t>sloupky před hlavním vstupem: 7ks=7,000 [A]ks</t>
  </si>
  <si>
    <t>DLE VÝBĚRU INVESTORA, VČ. ZABETONOVÁNÍ DO BET. PATEK Z BETONU C30/37n-XF3, PRŮMĚR 300 MM, VÝŠKA 600 MM, VČ. ZTRACENÉHO BEDNĚNÍ Z PVC TRUBKY</t>
  </si>
  <si>
    <t>KUS</t>
  </si>
  <si>
    <t>PARKOVACÍ SLOUPKY A ZÁBRANY KOVOVÉ</t>
  </si>
  <si>
    <t>916A1</t>
  </si>
  <si>
    <t>49</t>
  </si>
  <si>
    <t>Položka zahrnuje odstranění, demontáž a odklizení materiálu s odvozem na předepsané místo</t>
  </si>
  <si>
    <t>sloupek pro 
IP12+E13: 1ks=1,000 [A]ks 
P4: 1ks=1,000 [B]ks 
Celkem: A+B=2,000 [C]ks</t>
  </si>
  <si>
    <t>SLOUPKY A STOJKY DZ Z OCEL TRUBEK DO PATKY DEMONTÁŽ</t>
  </si>
  <si>
    <t>914923</t>
  </si>
  <si>
    <t>48</t>
  </si>
  <si>
    <t>položka zahrnuje: 
- sloupky a upevňovací zařízení včetně jejich osazení (betonová patka, zemní práce)</t>
  </si>
  <si>
    <t>sloupek pro Iz5a+IZ5b: 1ks=1,000 [A]ks</t>
  </si>
  <si>
    <t>SLOUPKY A STOJKY DOPRAVNÍCH ZNAČEK Z OCEL TRUBEK DO PATKY - DODÁVKA A MONTÁŽ</t>
  </si>
  <si>
    <t>914921</t>
  </si>
  <si>
    <t>47</t>
  </si>
  <si>
    <t>IP12+E13: 1ks+1ks=2,000 [A]ks 
P4: 1ks=1,000 [B]ks 
Celkem: A+B=3,000 [C]ks</t>
  </si>
  <si>
    <t>VČ. ODVOZU NA MÍSTO URČENÉ INVESTOREM</t>
  </si>
  <si>
    <t>DOPRAVNÍ ZNAČKY ZÁKLADNÍ VELIKOSTI OCELOVÉ FÓLIE TŘ 1 - DEMONTÁŽ</t>
  </si>
  <si>
    <t>914123</t>
  </si>
  <si>
    <t>46</t>
  </si>
  <si>
    <t>položka zahrnuje: 
- dodávku a montáž značek v požadovaném provedení</t>
  </si>
  <si>
    <t>Iz5a+IZ5b: 1ks+1ks=2,000 [A]ks</t>
  </si>
  <si>
    <t>DOPRAVNÍ ZNAČKY ZÁKLADNÍ VELIKOSTI OCELOVÉ FÓLIE TŘ 1 - DODÁVKA A MONTÁŽ</t>
  </si>
  <si>
    <t>914121</t>
  </si>
  <si>
    <t>45</t>
  </si>
  <si>
    <t>Ostatní konstrukce a práce</t>
  </si>
  <si>
    <t>9</t>
  </si>
  <si>
    <t>SD</t>
  </si>
  <si>
    <t>- zahrnují zejména náklady na osekání trub na útesy, na vysekání otvorů pro zaústění, na obetonování útesu. U výřezu a výseku náklady na ohlášení uzavírání vody, uzavření a otevření šoupat, vypuštění a napuštění vody, odvzdušnění potrubí a pod.</t>
  </si>
  <si>
    <t>zaústění drenáže do UV: 1ks=1,000 [A]ks</t>
  </si>
  <si>
    <t>VÝŘEZ, VÝSEK, ÚTES NA POTRUBÍ DN DO 150MM</t>
  </si>
  <si>
    <t>a</t>
  </si>
  <si>
    <t>89943</t>
  </si>
  <si>
    <t>44</t>
  </si>
  <si>
    <t>- položka výškové úpravy zahrnuje všechny nutné práce a materiály pro zvýšení nebo snížení zařízení (včetně nutné úpravy stávajícího povrchu vozovky nebo chodníku).</t>
  </si>
  <si>
    <t>1ks=1,000 [A]ks</t>
  </si>
  <si>
    <t>VÝŠKOVÁ ÚPRAVA ULIČNÍCH VPUSTÍ</t>
  </si>
  <si>
    <t>VÝŠKOVÁ ÚPRAVA MŘÍŽÍ</t>
  </si>
  <si>
    <t>89922</t>
  </si>
  <si>
    <t>43</t>
  </si>
  <si>
    <t>VÝŠKOVÁ ÚPRAVA ŠACHET</t>
  </si>
  <si>
    <t>VÝŠKOVÁ ÚPRAVA POKLOPŮ</t>
  </si>
  <si>
    <t>89921</t>
  </si>
  <si>
    <t>42</t>
  </si>
  <si>
    <t>Potrubí</t>
  </si>
  <si>
    <t>8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</si>
  <si>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</si>
  <si>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digitálně odměřeno ze situace 
konstrukce chodníku s pojezdem: 4,0m2=4,000 [A]m2</t>
  </si>
  <si>
    <t>VČ. LOŽE Z KAMENIVA FR. 2-4, 4-8 MM, TL. 40 MM</t>
  </si>
  <si>
    <t>KRYTY Z BETON DLAŽDIC SE ZÁMKEM BAREV RELIÉF TL 80MM DO LOŽE Z KAM</t>
  </si>
  <si>
    <t>58261B</t>
  </si>
  <si>
    <t>41</t>
  </si>
  <si>
    <t>digitálně odměřeno ze situace 
2,61m2=2,610 [A]m2</t>
  </si>
  <si>
    <t>HLADKÁ DLAŽBA TL. 80 MM, VČ. LOŽE Z KAMENIVA FR. 2-4, 4-8 MM, TL. 40 MM</t>
  </si>
  <si>
    <t>DLÁŽDĚNÉ KRYTY Z BETONOVÝCH DLAŽDIC DO LOŽE Z KAMENIVA</t>
  </si>
  <si>
    <t>b</t>
  </si>
  <si>
    <t>58251</t>
  </si>
  <si>
    <t>40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</si>
  <si>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</si>
  <si>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digitálně odměřeno ze situace 
konstrukce chodníku pod dlažbou tl. 80 mm: 6,61m2=6,610 [A]m2</t>
  </si>
  <si>
    <t>ŠD, A, FR. 0-32 MM, TL. MIN. 200 MM</t>
  </si>
  <si>
    <t>VOZOVKOVÉ VRSTVY ZE ŠTĚRKODRTI TL. DO 250MM</t>
  </si>
  <si>
    <t>56335</t>
  </si>
  <si>
    <t>39</t>
  </si>
  <si>
    <t>digitálně odměřeno ze situace 
konstrukce zpevněné plochy s žíhanou propustnou dlažbou: 207,4m2=207,400 [A]m2</t>
  </si>
  <si>
    <t>ŠD, B, FR. 0-63 MM, TL. MIN. 150 MM</t>
  </si>
  <si>
    <t>VOZOVKOVÉ VRSTVY ZE ŠTĚRKODRTI TL. DO 200MM</t>
  </si>
  <si>
    <t>56334</t>
  </si>
  <si>
    <t>38</t>
  </si>
  <si>
    <t>ŠD, A, FR. 0-32 MM, TL. 150 MM</t>
  </si>
  <si>
    <t>VOZOVKOVÉ VRSTVY ZE ŠTĚRKODRTI TL. DO 150MM</t>
  </si>
  <si>
    <t>56333</t>
  </si>
  <si>
    <t>37</t>
  </si>
  <si>
    <t>Komunikace</t>
  </si>
  <si>
    <t>5</t>
  </si>
  <si>
    <t>položka zahrnuje: 
- nutné zemní práce (svahování, úpravu pláně a pod.) 
- úpravu podkladu 
- dodávku a uložení dlažby z předepsaných dlaždic do předepsaného tvaru 
- spárování, těsnění, tmelení a vyplnění spar případně s vyklínováním 
- úprava povrchu pro odvedení srážkové vody 
- nezahrnuje podklad pod dlažbu, vykazuje se samostatně položkami SD 45</t>
  </si>
  <si>
    <t>digitálně odměřeno ze situace 
konstrukce zpěvněné plochy s žíhanou propustnou dlažbou: 207,4m2=207,400 [A]m2</t>
  </si>
  <si>
    <t>VČETNĚ LOŽE TL. 50 MM DODÁVANÉHO VÝROBCEM DLAŽBY, SOUČINITEL ODTOKU SRÁŽKOVÝCH VOD=0</t>
  </si>
  <si>
    <t>DLAŽBY Z BETONOVÝCH DLAŽDIC NA SUCHO</t>
  </si>
  <si>
    <t>465921</t>
  </si>
  <si>
    <t>36</t>
  </si>
  <si>
    <t>Vodorovné konstrukce</t>
  </si>
  <si>
    <t>4</t>
  </si>
  <si>
    <t>Položka zahrnuje: 
- dodávku předepsané geotextilie 
- úpravu, očištění a ochranu podkladu 
- přichycení k podkladu, případně zatížení 
- úpravy spojů a zajištění okrajů 
- úpravy pro odvodnění 
- nutné přesahy 
- mimostaveništní a vnitrostaveništní dopravu</t>
  </si>
  <si>
    <t>digitálně odměřeno ze situace 
geotextílie pod sanační vrstvu: 207,4m2*1,3přesahy=269,620 [A]m2</t>
  </si>
  <si>
    <t>POLOŽKA BUDE ČERPÁNA NA ŽÁDOST TDI</t>
  </si>
  <si>
    <t>OPLÁŠTĚNÍ (ZPEVNĚNÍ) Z GEOTEXTILIE DO 400G/M2</t>
  </si>
  <si>
    <t>28997D</t>
  </si>
  <si>
    <t>35</t>
  </si>
  <si>
    <t>položka zahrnuje dodávku předepsaného kameniva, mimostaveništní a vnitrostaveništní dopravu a jeho uložení 
není-li v zadávací dokumentaci uvedeno jinak, jedná se o nakupovaný materiál</t>
  </si>
  <si>
    <t>digitálně odměřeno ze situace 
sanace aktivní zóny, chodník s možností pojezdu, tl. 500 mm: 207,4m2*0,5m=103,700 [A]m3</t>
  </si>
  <si>
    <t>ŠD, B, FR. 0-63 MM, POLOŽKA BUDE ČERPÁNA NA ŽÁDOST TDI</t>
  </si>
  <si>
    <t>M3</t>
  </si>
  <si>
    <t>SANAČNÍ VRSTVY Z KAMENIVA DRCENÉHO</t>
  </si>
  <si>
    <t>21452</t>
  </si>
  <si>
    <t>34</t>
  </si>
  <si>
    <t>Položka platí pro kompletní konstrukce trativodů a zahrnuje zejména: 
- výkop rýhy předepsaného tvaru v dané třídě těžitelnosti, výplň, zásyp trativodu včetně dopravy, uložení přebytečného materiálu, dodávky předepsaného materiálu pro výplň a zásyp 
- zřízení spojovací vrstvy 
- zřízení podkladu a lože trativodu z předepsaného materiálu 
- dodávka a uložení trativodu předepsaného materiálu a profilu 
- obsyp trativodu předepsaným materiálem 
- ukončení trativodu zaústěním do potrubí nebo vodoteče, případně vybudování ukončujícího objektu (kapličky) dle VL 
- veškerý materiál, výrobky a polotovary, včetně mimostaveništní a vnitrostaveništní dopravy 
- nezahrnuje opláštění z geotextilie, fólie</t>
  </si>
  <si>
    <t>drenáž navrhované plochy: 51,0m=51,000 [A]m</t>
  </si>
  <si>
    <t>PE DN 100 MM, VČ. LOŽE ZE ŠD FR. 0-22 MM, TL. 100 MM, VČ. OBSYPU ZE ŠD FR. 8-16 MM, TL. 400 MM,  
VČ. ZAÚSTĚNÍ PŘÍČNÝCH DRENÁŽÍ DO PODÉLNÉ DRENÁŽE A ZAÚSTĚNÍ PODÉLNÉ DRENÁŽE DO ULIČNÍ VPUSTI</t>
  </si>
  <si>
    <t>TRATIVODY KOMPL Z TRUB Z PLAST HM DN DO 100MM, RÝHA TŘ I</t>
  </si>
  <si>
    <t>212625</t>
  </si>
  <si>
    <t>33</t>
  </si>
  <si>
    <t>položka zahrnuje dodávku předepsané geotextilie, mimostaveništní a vnitrostaveništní dopravu a její uložení včetně potřebných přesahů (nezapočítávají se do výměry)</t>
  </si>
  <si>
    <t>(51,0m*2,0m)*1,3přesahy=132,600 [A]m2</t>
  </si>
  <si>
    <t>OPLÁŠTĚNÍ ODVODŇOVACÍCH ŽEBER Z GEOTEXTILIE</t>
  </si>
  <si>
    <t>21197</t>
  </si>
  <si>
    <t>32</t>
  </si>
  <si>
    <t>Základy</t>
  </si>
  <si>
    <t>položka zahrnuje veškerý materiál, výrobky a polotovary, včetně mimostaveništní a vnitrostaveništní dopravy (rovněž přesuny), včetně naložení a složení, případně s uložením</t>
  </si>
  <si>
    <t>Kropení trávníku 
5l/m2, 6 x ročně 
105,4m2*0,005*6=3,162 [A]m3</t>
  </si>
  <si>
    <t>ZALÉVÁNÍ VODOU</t>
  </si>
  <si>
    <t>18600</t>
  </si>
  <si>
    <t>31</t>
  </si>
  <si>
    <t>položka zahrnuje celoplošný postřik a chemickou likvidace nežádoucích rostlin nebo jejích částí a zabránění jejich dalšímu růstu na urovnaném volném terénu</t>
  </si>
  <si>
    <t>digitálně odměřeno ze situace 
105,4m2*1,5=158,100 [A]m2</t>
  </si>
  <si>
    <t>CHEMICKÉ ODPLEVELENÍ CELOPLOŠNÉ</t>
  </si>
  <si>
    <t>183511</t>
  </si>
  <si>
    <t>30</t>
  </si>
  <si>
    <t>položka zahrnuje ruční obdělání nejsvrchnější vrstvy půdy původního horizontu nebo nově rozprostřené vrchní vrstvy půdy, dále zahrnuje jemnou modelaci terénu, zejména konečnou úpravu a urovnání rozprostřené vegetační vrstvy na pozemku</t>
  </si>
  <si>
    <t>digitálně odměřeno ze situace 
105,4m2=105,400 [A]m2</t>
  </si>
  <si>
    <t>SADOVNICKÉ OBDĚLÁNÍ PŮDY RUČNĚ</t>
  </si>
  <si>
    <t>183312</t>
  </si>
  <si>
    <t>29</t>
  </si>
  <si>
    <t>Zahrnuje pokosení se shrabáním, naložení shrabků na dopravní prostředek, s odvozem a se složením, to vše bez ohledu na sklon terénu 
zahrnuje nutné zalití a hnojení</t>
  </si>
  <si>
    <t>OŠETŘOVÁNÍ TRÁVNÍKU</t>
  </si>
  <si>
    <t>18247</t>
  </si>
  <si>
    <t>28</t>
  </si>
  <si>
    <t>Zahrnuje dodání předepsané travní směsi, její výsev na ornici, zalévání, první pokosení, to vše bez ohledu na sklon terénu</t>
  </si>
  <si>
    <t>ZALOŽENÍ TRÁVNÍKU RUČNÍM VÝSEVEM</t>
  </si>
  <si>
    <t>18241</t>
  </si>
  <si>
    <t>27</t>
  </si>
  <si>
    <t>položka zahrnuje: 
nutné přemístění ornice z dočasných skládek vzdálených do 50m 
rozprostření ornice v předepsané tloušťce v rovině a ve svahu do 1:5</t>
  </si>
  <si>
    <t>digitálně odměřeno ze situace 
105,4m2*0,1m=10,540 [A]m3</t>
  </si>
  <si>
    <t>TL. 100 MM, MATERIÁL ZE STAVBY</t>
  </si>
  <si>
    <t>ROZPROSTŘENÍ ORNICE V ROVINĚ</t>
  </si>
  <si>
    <t>18230</t>
  </si>
  <si>
    <t>26</t>
  </si>
  <si>
    <t>položka zahrnuje úpravu pláně včetně vyrovnání výškových rozdílů. Míru zhutnění určuje projekt.</t>
  </si>
  <si>
    <t>digitálně odměřeno ze situace 
207,4m2=207,400 [A]m2</t>
  </si>
  <si>
    <t>ÚPRAVA PLÁNĚ SE ZHUTNĚNÍM V HORNINĚ TŘ. I</t>
  </si>
  <si>
    <t>18110</t>
  </si>
  <si>
    <t>25</t>
  </si>
  <si>
    <t>položka zahrnuje: 
- kompletní provedení zemní konstrukce do předepsaného tvaru 
- ošetření úložiště po celou dobu práce v něm vč. klimatických opatření 
- ztížení v okolí vedení, konstrukcí a objektů a jejich dočasné zajištění 
- ztížení provádění ve ztížených podmínkách a stísněných prostorech 
- ztížené ukládání sypaniny pod vodu 
- ukládání po vrstvách a po jiných nutných částech (figurách) vč. dosypávek 
- spouštění a nošení materiálu 
- úprava, očištění a ochrana podloží a svahů 
- svahování,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</si>
  <si>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uložení zeminy na skládku 
z pol. č. 12273.b: 103,7m3=103,700 [A]m3</t>
  </si>
  <si>
    <t>ULOŽENÍ SYPANINY DO NÁSYPŮ A NA SKLÁDKY BEZ ZHUTNĚNÍ</t>
  </si>
  <si>
    <t>17120</t>
  </si>
  <si>
    <t>24</t>
  </si>
  <si>
    <t>uložení zeminy na skládku 
z pol. č. 12273.a: 35,625m3=35,625 [A]m3 
odpočet z pol. č. 17110: -11,44m3=-11,440 [B]m3 
Celkem: A+B=24,185 [C]m3 
uložení zeminy na mezideponii 
z pol. č. 17110: 11,44m3=11,440 [D]m3 
Celkem: C+D=35,625 [E]m3</t>
  </si>
  <si>
    <t>23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</si>
  <si>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</si>
  <si>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28,6m2*0,4m=11,440 [A]m3</t>
  </si>
  <si>
    <t>ULOŽENÍ SYPANINY DO NÁSYPŮ SE ZHUTNĚNÍM</t>
  </si>
  <si>
    <t>17110</t>
  </si>
  <si>
    <t>22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</si>
  <si>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ruční vykopávky, odstranění kořenů a napadávek 
- pažení, vzepření a rozepření vč. přepažování (vyjma štětových stěn) 
- úpravu, ochranu a očištění dna, základové spáry, stěn a svahů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položka nezahrnuje: 
- práce spojené s otvírkou zemníku</t>
  </si>
  <si>
    <t>natěžení a dovoz ornice 
pro pol. č. 18230: 10,54m3=10,540 [A]m3</t>
  </si>
  <si>
    <t>ORNICE</t>
  </si>
  <si>
    <t>VYKOPÁVKY ZE ZEMNÍKŮ A SKLÁDEK TŘ. I</t>
  </si>
  <si>
    <t>12573</t>
  </si>
  <si>
    <t>21</t>
  </si>
  <si>
    <t>dle pol. č. 17110: 11,44m3=11,440 [A]m3</t>
  </si>
  <si>
    <t>ZEMINA Z DEPONIE</t>
  </si>
  <si>
    <t>20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</si>
  <si>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</si>
  <si>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výkopy aktivní zóny: 207,4m2*0,5m=103,700 [A]m3</t>
  </si>
  <si>
    <t>VČETNĚ NALOŽENÍ A ODVOZU DO RECYKLAČNÍHO STŘEDISKA, POPLATEK UVEDEN V POLOŽCE 014102.b 
POLOŽKA BUDE ČERPÁNA NA ŽÁDOST TDI</t>
  </si>
  <si>
    <t>ODKOPÁVKY A PROKOPÁVKY OBECNÉ TŘ. I</t>
  </si>
  <si>
    <t>12273</t>
  </si>
  <si>
    <t>19</t>
  </si>
  <si>
    <t>výkopy obecné 
38,0m2*0,02m=0,760 [A]m3 
183,5m2*0,19m=34,865 [B]m3 
Celkem: A+B=35,625 [C]m3</t>
  </si>
  <si>
    <t>VČETNĚ NALOŽENÍ A ODVOZU DO RECYKLAČNÍHO STŘEDISKA, POPLATEK UVEDEN V POLOŽCE 014102.a</t>
  </si>
  <si>
    <t>18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</si>
  <si>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</si>
  <si>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digitálně odměřeno ze situace 
vybourání provizorní betonové obruby š. 100 mm: 3,1m=3,100 [A]m</t>
  </si>
  <si>
    <t>VČETNĚ ODVOZU A ULOŽENÍ DO RECYKLAČNÍHO STŘEDISKA, POPLATEK UVEDEN V POLOŽCE 014102.c</t>
  </si>
  <si>
    <t>ODSTRANĚNÍ CHODNÍKOVÝCH A SILNIČNÍCH OBRUBNÍKŮ BETONOVÝCH</t>
  </si>
  <si>
    <t>11352</t>
  </si>
  <si>
    <t>17</t>
  </si>
  <si>
    <t>digitálně odměřeno ze situace 
vybourání záhonové obruby š. 50 mm 
podél Mohelky: 52,0m=52,000 [A]m</t>
  </si>
  <si>
    <t>ODSTRANĚNÍ ZÁHONOVÝCH OBRUBNÍKŮ</t>
  </si>
  <si>
    <t>11351</t>
  </si>
  <si>
    <t>16</t>
  </si>
  <si>
    <t>digitálně odměřeno ze situace 
vybourání dlažby v tl. 240 mm: 185,0m2*0,24m=44,400 [A]m3</t>
  </si>
  <si>
    <t>ODSTRAN KRYTU ZPEVNĚNÝCH PLOCH Z BETONU VČET PODKLADU</t>
  </si>
  <si>
    <t>11345</t>
  </si>
  <si>
    <t>15</t>
  </si>
  <si>
    <t>digitálně odměřeno ze situace 
vybourání asf. vozovky v tl. 410 mm: 67,0m2*0,41m=27,470 [A]m3</t>
  </si>
  <si>
    <t>ODSTRAN KRYTU ZPEVNĚNÝCH PLOCH S ASFALT POJIVEM VČET PODKLADU</t>
  </si>
  <si>
    <t>11343</t>
  </si>
  <si>
    <t>14</t>
  </si>
  <si>
    <t>Zemní práce</t>
  </si>
  <si>
    <t>1</t>
  </si>
  <si>
    <t>zahrnuje veškeré náklady spojené s objednatelem požadovanými pracemi</t>
  </si>
  <si>
    <t>DENDROLOGICKÝ POSUDEK (ZHODNOCENÍ MOŽNOSTI PONECHÁNÍ STROMŮ NA MÍSTĚ A JEJICH PŘÍPADNÁ ÚPRAVA - PROŘEZ/POKÁCENÍ)</t>
  </si>
  <si>
    <t>KČ</t>
  </si>
  <si>
    <t>OSTATNÍ POŽADAVKY - POSUDKY A KONTROLY</t>
  </si>
  <si>
    <t>029511</t>
  </si>
  <si>
    <t>13</t>
  </si>
  <si>
    <t>položka zahrnuje:  
- přípravu podkladů, podání žádosti na katastrální úřad  
- polní práce spojené s vyhotovením geometrického plánu  
- výpočetní a grafické kancelářské práce  
- úřední ověření výsledného elaborátu  
- schválení návrhu vkladu do katastru nemovitostí příslušným katastrálním úřadem</t>
  </si>
  <si>
    <t>GEOMETRICKÝ PLÁN SKUTEČNÉHO PROVEDENÍ STAVBY</t>
  </si>
  <si>
    <t>OSTAT POŽADAVKY - GEOMETRICKÝ PLÁN</t>
  </si>
  <si>
    <t>02945</t>
  </si>
  <si>
    <t>12</t>
  </si>
  <si>
    <t>DOKUMENTACE SKUTEČNÉHO PROVEDENÍ V TIŠTĚNÉ I DIGITÁLNÍ FORMĚ</t>
  </si>
  <si>
    <t>OSTAT POŽADAVKY - DOKUMENTACE SKUTEČ PROVEDENÍ V DIGIT FORMĚ</t>
  </si>
  <si>
    <t>02944</t>
  </si>
  <si>
    <t>11</t>
  </si>
  <si>
    <t>REALIZAČNÍ DOKUMENTACE STAVBY</t>
  </si>
  <si>
    <t>OSTATNÍ POŽADAVKY - VYPRACOVÁNÍ RDS</t>
  </si>
  <si>
    <t>02943</t>
  </si>
  <si>
    <t>10</t>
  </si>
  <si>
    <t>OCHRANA STROMŮ (5 KS)  NAPŘ. OBALENÍM KMENE GEOTEXTLILIÍ PO DOBU STAVBY</t>
  </si>
  <si>
    <t>OSTATNÍ POŽADAVKY - OCHRANA ŽIVOTNÍHO PROSTŘEDÍ</t>
  </si>
  <si>
    <t>02920</t>
  </si>
  <si>
    <t>GEODETICKÉ PRÁCE BĚHEM VÝSTAVBY</t>
  </si>
  <si>
    <t>OSTATNÍ POŽADAVKY - GEODETICKÉ ZAMĚŘENÍ</t>
  </si>
  <si>
    <t>02911</t>
  </si>
  <si>
    <t>ZATĚŽOVACÍ ZKOUŠKY - STATICKÉ ZKOUŠKY (NA PLÁNI A PODKLADNÍCH VRSTVÁCH), PŘEDPOKLAD 4 KS CELKEM, 
FAKTUROVÁNO DLE SKUTEČNĚ PROVEDENÝCH ZKOUŠEK</t>
  </si>
  <si>
    <t>PRŮZKUMNÉ PRÁCE GEOTECHNICKÉ NA POVRCHU</t>
  </si>
  <si>
    <t>02811</t>
  </si>
  <si>
    <t>7</t>
  </si>
  <si>
    <t>zahrnuje veškeré náklady spojené s objednatelem požadovanými zařízeními</t>
  </si>
  <si>
    <t>OCHRANA STÁVAJÍCÍCH INŽENÝRSKÝCH SÍTÍ PO DOBU STAVBY</t>
  </si>
  <si>
    <t>POMOC PRÁCE ZŘÍZ NEBO ZAJIŠŤ OCHRANU INŽENÝRSKÝCH SÍTÍ</t>
  </si>
  <si>
    <t>02730</t>
  </si>
  <si>
    <t>6</t>
  </si>
  <si>
    <t>viz TZ článek č. 4 
Dopravně inženýrská opatření v průběhu celé stavby (dle TP66 a DI PČR), zahrnuje osazení, přesuny a odvoz provizorního dopravního značení. Zahrnuje dočasné dopravní značení, dopravní zařízení (např. světelné výstražné zařízení atd.), oplocení a všechny související práce po dobu trvání stavby. Součástí položky je i údržba a péče o dopravně inženýrská opatření v průběhu celé stavby. Vč. čištění vozovek (v případě znečištění)</t>
  </si>
  <si>
    <t>POMOC PRÁCE ZŘÍZ NEBO ZAJIŠŤ REGULACI A OCHRANU DOPRAVY</t>
  </si>
  <si>
    <t>02720</t>
  </si>
  <si>
    <t>zahrnuje veškeré poplatky majiteli zemníku související s nákupem zeminy (nikoliv s otvírkou zemníku)</t>
  </si>
  <si>
    <t>z pol. č. 12573.b: 10,54m3=10,540 [A]m3</t>
  </si>
  <si>
    <t>POPLATKY ZA ZEMNÍK - ORNICE</t>
  </si>
  <si>
    <t>014211</t>
  </si>
  <si>
    <t>zahrnuje veškeré poplatky provozovateli skládky související s uložením odpadu na skládce.</t>
  </si>
  <si>
    <t>z pol. č. 11343: 27,47m3*2,2t/m3=60,434 [A]t 
z pol. č. 11345: 44,4m3*2,2t/m3=97,680 [B]t 
z pol. č. 11351: 0,05m*0,25m*52,0m*2,2t/m3=1,430 [C]t 
z pol. č. 11352: 0,1m*0,25m*3,1m*2,2t/m3=0,171 [D]t 
Celkem: A+B+C+D=159,715 [E]t</t>
  </si>
  <si>
    <t>POPLATEK ZA ULOŽENÍ MATERIÁLU NA RECYKLAČNÍ STŘEDISKO</t>
  </si>
  <si>
    <t>T</t>
  </si>
  <si>
    <t>POPLATKY ZA SKLÁDKU</t>
  </si>
  <si>
    <t>c</t>
  </si>
  <si>
    <t>014102</t>
  </si>
  <si>
    <t>3</t>
  </si>
  <si>
    <t>z pol. č. 17120.b: 103,7m3*1,8t/m3=186,660 [A]t</t>
  </si>
  <si>
    <t>POPLATEK ZA ULOŽENÍ MATERIÁLU NA RECYKLAČNÍ STŘEDISKO,  
POLOŽKA BUDE ČERPÁNA NA ŽÁDOST TDI</t>
  </si>
  <si>
    <t>z pol. č. 17120.a: 24,185m3*1,8t/m3=43,533 [A]t</t>
  </si>
  <si>
    <t>Všeobecné konstrukce a práce</t>
  </si>
  <si>
    <t>0</t>
  </si>
  <si>
    <t>Celkem</t>
  </si>
  <si>
    <t>Jednotková</t>
  </si>
  <si>
    <t>21,00</t>
  </si>
  <si>
    <t>Jednotková cena</t>
  </si>
  <si>
    <t>Množství</t>
  </si>
  <si>
    <t>MJ</t>
  </si>
  <si>
    <t>Název položky</t>
  </si>
  <si>
    <t>Varianta</t>
  </si>
  <si>
    <t>Kód položky</t>
  </si>
  <si>
    <t>Poř. číslo</t>
  </si>
  <si>
    <t>Typ</t>
  </si>
  <si>
    <t>15,00</t>
  </si>
  <si>
    <t>ZPEVNĚNÉ PLOCHY - 2. ETAPA</t>
  </si>
  <si>
    <t>SO 101</t>
  </si>
  <si>
    <t>Rozpočet:</t>
  </si>
  <si>
    <t>O</t>
  </si>
  <si>
    <t>0,00</t>
  </si>
  <si>
    <t>ZPEVNĚNÉ PLOCHY A VO U TILIE, RYCHNOV U JABLONCE NAD NISOU</t>
  </si>
  <si>
    <t>2023-060</t>
  </si>
  <si>
    <t xml:space="preserve">Stavba: </t>
  </si>
  <si>
    <t>S</t>
  </si>
  <si>
    <t>Soupis prací objektu</t>
  </si>
  <si>
    <t>ASPE10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</si>
</sst>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name val="Arial"/>
      <family val="2"/>
      <charset val="238"/>
    </font>
    <font>
      <b/>
      <sz val="16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0" xfId="1" applyFont="1" applyAlignment="1">
      <alignment vertical="top"/>
    </xf>
    <xf numFmtId="0" fontId="0" fillId="0" borderId="2" xfId="1" applyFont="1" applyBorder="1" applyAlignment="1">
      <alignment vertical="top"/>
    </xf>
    <xf numFmtId="4" fontId="0" fillId="0" borderId="1" xfId="1" applyNumberFormat="1" applyFont="1" applyBorder="1" applyAlignment="1">
      <alignment horizontal="center"/>
    </xf>
    <xf numFmtId="4" fontId="0" fillId="2" borderId="1" xfId="1" applyNumberFormat="1" applyFont="1" applyFill="1" applyBorder="1" applyAlignment="1" applyProtection="1">
      <alignment horizontal="center"/>
      <protection locked="0"/>
    </xf>
    <xf numFmtId="164" fontId="0" fillId="0" borderId="1" xfId="1" applyNumberFormat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0" fillId="0" borderId="1" xfId="1" applyFont="1" applyBorder="1" applyAlignment="1">
      <alignment wrapText="1"/>
    </xf>
    <xf numFmtId="0" fontId="0" fillId="0" borderId="1" xfId="1" applyFont="1" applyBorder="1"/>
    <xf numFmtId="0" fontId="0" fillId="0" borderId="1" xfId="1" applyFont="1" applyBorder="1" applyAlignment="1">
      <alignment horizontal="right"/>
    </xf>
    <xf numFmtId="4" fontId="3" fillId="3" borderId="3" xfId="1" applyNumberFormat="1" applyFont="1" applyFill="1" applyBorder="1" applyAlignment="1">
      <alignment horizontal="center"/>
    </xf>
    <xf numFmtId="0" fontId="0" fillId="3" borderId="3" xfId="1" applyFont="1" applyFill="1" applyBorder="1"/>
    <xf numFmtId="0" fontId="3" fillId="3" borderId="4" xfId="1" applyFont="1" applyFill="1" applyBorder="1" applyAlignment="1">
      <alignment wrapText="1"/>
    </xf>
    <xf numFmtId="0" fontId="3" fillId="3" borderId="3" xfId="1" applyFont="1" applyFill="1" applyBorder="1" applyAlignment="1">
      <alignment horizontal="right"/>
    </xf>
    <xf numFmtId="4" fontId="3" fillId="3" borderId="4" xfId="1" applyNumberFormat="1" applyFont="1" applyFill="1" applyBorder="1" applyAlignment="1">
      <alignment horizontal="center"/>
    </xf>
    <xf numFmtId="0" fontId="0" fillId="3" borderId="4" xfId="1" applyFont="1" applyFill="1" applyBorder="1"/>
    <xf numFmtId="0" fontId="3" fillId="3" borderId="4" xfId="1" applyFont="1" applyFill="1" applyBorder="1" applyAlignment="1">
      <alignment horizontal="right"/>
    </xf>
    <xf numFmtId="0" fontId="4" fillId="4" borderId="1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left"/>
    </xf>
    <xf numFmtId="0" fontId="5" fillId="3" borderId="3" xfId="1" applyFont="1" applyFill="1" applyBorder="1"/>
    <xf numFmtId="4" fontId="0" fillId="3" borderId="1" xfId="1" applyNumberFormat="1" applyFont="1" applyFill="1" applyBorder="1" applyAlignment="1">
      <alignment horizontal="center"/>
    </xf>
    <xf numFmtId="0" fontId="0" fillId="3" borderId="1" xfId="1" applyFont="1" applyFill="1" applyBorder="1" applyAlignment="1">
      <alignment horizontal="center"/>
    </xf>
    <xf numFmtId="0" fontId="0" fillId="3" borderId="5" xfId="1" applyFont="1" applyFill="1" applyBorder="1"/>
    <xf numFmtId="0" fontId="0" fillId="3" borderId="0" xfId="1" applyFont="1" applyFill="1"/>
    <xf numFmtId="0" fontId="5" fillId="3" borderId="0" xfId="1" applyFont="1" applyFill="1" applyAlignment="1">
      <alignment horizontal="left"/>
    </xf>
    <xf numFmtId="0" fontId="5" fillId="3" borderId="0" xfId="1" applyFont="1" applyFill="1"/>
    <xf numFmtId="0" fontId="6" fillId="3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right"/>
    </xf>
    <xf numFmtId="0" fontId="0" fillId="3" borderId="0" xfId="1" applyFont="1" applyFill="1"/>
    <xf numFmtId="0" fontId="5" fillId="3" borderId="3" xfId="1" applyFont="1" applyFill="1" applyBorder="1" applyAlignment="1">
      <alignment horizontal="right"/>
    </xf>
    <xf numFmtId="0" fontId="0" fillId="3" borderId="3" xfId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72D5FA-5663-44DC-BE66-95E8CE6EB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350"/>
          <a:ext cx="1200150" cy="3175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8"/>
  <sheetViews>
    <sheetView tabSelected="1" topLeftCell="B1" zoomScale="115" zoomScaleNormal="115" workbookViewId="0">
      <pane ySplit="7" topLeftCell="A8" activePane="bottomLeft" state="frozen"/>
      <selection pane="bottomLeft" activeCell="H216" sqref="H216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289</v>
      </c>
      <c r="B1" s="25"/>
      <c r="C1" s="25"/>
      <c r="D1" s="25"/>
      <c r="E1" s="25"/>
      <c r="F1" s="25"/>
      <c r="G1" s="25"/>
      <c r="H1" s="25"/>
      <c r="I1" s="25"/>
      <c r="P1" t="s">
        <v>261</v>
      </c>
    </row>
    <row r="2" spans="1:18" ht="24.95" customHeight="1" x14ac:dyDescent="0.2">
      <c r="B2" s="25"/>
      <c r="C2" s="25"/>
      <c r="D2" s="25"/>
      <c r="E2" s="28" t="s">
        <v>288</v>
      </c>
      <c r="F2" s="25"/>
      <c r="G2" s="25"/>
      <c r="H2" s="13"/>
      <c r="I2" s="13"/>
      <c r="O2">
        <f>0+O8+O61+O134+O151+O156+O177+O190</f>
        <v>289570.5477</v>
      </c>
      <c r="P2" t="s">
        <v>261</v>
      </c>
    </row>
    <row r="3" spans="1:18" ht="15" customHeight="1" x14ac:dyDescent="0.25">
      <c r="A3" t="s">
        <v>287</v>
      </c>
      <c r="B3" s="27" t="s">
        <v>286</v>
      </c>
      <c r="C3" s="30" t="s">
        <v>285</v>
      </c>
      <c r="D3" s="31"/>
      <c r="E3" s="26" t="s">
        <v>284</v>
      </c>
      <c r="F3" s="25"/>
      <c r="G3" s="24"/>
      <c r="H3" s="23" t="s">
        <v>280</v>
      </c>
      <c r="I3" s="22">
        <f>0+I8+I61+I134+I151+I156+I177+I190</f>
        <v>1378907.37</v>
      </c>
      <c r="O3" t="s">
        <v>283</v>
      </c>
      <c r="P3" t="s">
        <v>6</v>
      </c>
    </row>
    <row r="4" spans="1:18" ht="15" customHeight="1" x14ac:dyDescent="0.25">
      <c r="A4" t="s">
        <v>282</v>
      </c>
      <c r="B4" s="21" t="s">
        <v>281</v>
      </c>
      <c r="C4" s="32" t="s">
        <v>280</v>
      </c>
      <c r="D4" s="33"/>
      <c r="E4" s="20" t="s">
        <v>279</v>
      </c>
      <c r="F4" s="13"/>
      <c r="G4" s="13"/>
      <c r="H4" s="17"/>
      <c r="I4" s="17"/>
      <c r="O4" t="s">
        <v>278</v>
      </c>
      <c r="P4" t="s">
        <v>6</v>
      </c>
    </row>
    <row r="5" spans="1:18" ht="12.75" customHeight="1" x14ac:dyDescent="0.2">
      <c r="A5" s="29" t="s">
        <v>277</v>
      </c>
      <c r="B5" s="29" t="s">
        <v>276</v>
      </c>
      <c r="C5" s="29" t="s">
        <v>275</v>
      </c>
      <c r="D5" s="29" t="s">
        <v>274</v>
      </c>
      <c r="E5" s="29" t="s">
        <v>273</v>
      </c>
      <c r="F5" s="29" t="s">
        <v>272</v>
      </c>
      <c r="G5" s="29" t="s">
        <v>271</v>
      </c>
      <c r="H5" s="29" t="s">
        <v>270</v>
      </c>
      <c r="I5" s="29"/>
      <c r="O5" t="s">
        <v>269</v>
      </c>
      <c r="P5" t="s">
        <v>6</v>
      </c>
    </row>
    <row r="6" spans="1:18" ht="12.75" customHeight="1" x14ac:dyDescent="0.2">
      <c r="A6" s="29"/>
      <c r="B6" s="29"/>
      <c r="C6" s="29"/>
      <c r="D6" s="29"/>
      <c r="E6" s="29"/>
      <c r="F6" s="29"/>
      <c r="G6" s="29"/>
      <c r="H6" s="19" t="s">
        <v>268</v>
      </c>
      <c r="I6" s="19" t="s">
        <v>267</v>
      </c>
    </row>
    <row r="7" spans="1:18" ht="12.75" customHeight="1" x14ac:dyDescent="0.2">
      <c r="A7" s="19" t="s">
        <v>266</v>
      </c>
      <c r="B7" s="19" t="s">
        <v>212</v>
      </c>
      <c r="C7" s="19" t="s">
        <v>6</v>
      </c>
      <c r="D7" s="19" t="s">
        <v>261</v>
      </c>
      <c r="E7" s="19" t="s">
        <v>103</v>
      </c>
      <c r="F7" s="19" t="s">
        <v>95</v>
      </c>
      <c r="G7" s="19" t="s">
        <v>246</v>
      </c>
      <c r="H7" s="19" t="s">
        <v>47</v>
      </c>
      <c r="I7" s="19" t="s">
        <v>231</v>
      </c>
    </row>
    <row r="8" spans="1:18" ht="12.75" customHeight="1" x14ac:dyDescent="0.2">
      <c r="A8" s="17" t="s">
        <v>48</v>
      </c>
      <c r="B8" s="17"/>
      <c r="C8" s="18" t="s">
        <v>266</v>
      </c>
      <c r="D8" s="17"/>
      <c r="E8" s="14" t="s">
        <v>265</v>
      </c>
      <c r="F8" s="17"/>
      <c r="G8" s="17"/>
      <c r="H8" s="17"/>
      <c r="I8" s="16">
        <f>0+Q8</f>
        <v>349686.14</v>
      </c>
      <c r="O8">
        <f>0+R8</f>
        <v>73434.089399999997</v>
      </c>
      <c r="Q8">
        <f>0+I9+I13+I17+I21+I25+I29+I33+I37+I41+I45+I49+I53+I57</f>
        <v>349686.14</v>
      </c>
      <c r="R8">
        <f>0+O9+O13+O17+O21+O25+O29+O33+O37+O41+O45+O49+O53+O57</f>
        <v>73434.089399999997</v>
      </c>
    </row>
    <row r="9" spans="1:18" x14ac:dyDescent="0.2">
      <c r="A9" s="10" t="s">
        <v>11</v>
      </c>
      <c r="B9" s="11" t="s">
        <v>212</v>
      </c>
      <c r="C9" s="11" t="s">
        <v>260</v>
      </c>
      <c r="D9" s="10" t="s">
        <v>52</v>
      </c>
      <c r="E9" s="9" t="s">
        <v>258</v>
      </c>
      <c r="F9" s="8" t="s">
        <v>257</v>
      </c>
      <c r="G9" s="7">
        <v>43.533000000000001</v>
      </c>
      <c r="H9" s="6">
        <v>230</v>
      </c>
      <c r="I9" s="5">
        <f>ROUND(ROUND(H9,2)*ROUND(G9,3),2)</f>
        <v>10012.59</v>
      </c>
      <c r="O9">
        <f>(I9*21)/100</f>
        <v>2102.6439</v>
      </c>
      <c r="P9" t="s">
        <v>6</v>
      </c>
    </row>
    <row r="10" spans="1:18" x14ac:dyDescent="0.2">
      <c r="A10" s="4" t="s">
        <v>5</v>
      </c>
      <c r="E10" s="1" t="s">
        <v>256</v>
      </c>
    </row>
    <row r="11" spans="1:18" x14ac:dyDescent="0.2">
      <c r="A11" s="3" t="s">
        <v>3</v>
      </c>
      <c r="E11" s="2" t="s">
        <v>264</v>
      </c>
    </row>
    <row r="12" spans="1:18" ht="25.5" x14ac:dyDescent="0.2">
      <c r="A12" t="s">
        <v>1</v>
      </c>
      <c r="E12" s="1" t="s">
        <v>254</v>
      </c>
    </row>
    <row r="13" spans="1:18" x14ac:dyDescent="0.2">
      <c r="A13" s="10" t="s">
        <v>11</v>
      </c>
      <c r="B13" s="11" t="s">
        <v>6</v>
      </c>
      <c r="C13" s="11" t="s">
        <v>260</v>
      </c>
      <c r="D13" s="10" t="s">
        <v>76</v>
      </c>
      <c r="E13" s="9" t="s">
        <v>258</v>
      </c>
      <c r="F13" s="8" t="s">
        <v>257</v>
      </c>
      <c r="G13" s="7">
        <v>186.66</v>
      </c>
      <c r="H13" s="6">
        <v>230</v>
      </c>
      <c r="I13" s="5">
        <f>ROUND(ROUND(H13,2)*ROUND(G13,3),2)</f>
        <v>42931.8</v>
      </c>
      <c r="O13">
        <f>(I13*21)/100</f>
        <v>9015.6779999999999</v>
      </c>
      <c r="P13" t="s">
        <v>6</v>
      </c>
    </row>
    <row r="14" spans="1:18" ht="25.5" x14ac:dyDescent="0.2">
      <c r="A14" s="4" t="s">
        <v>5</v>
      </c>
      <c r="E14" s="1" t="s">
        <v>263</v>
      </c>
    </row>
    <row r="15" spans="1:18" x14ac:dyDescent="0.2">
      <c r="A15" s="3" t="s">
        <v>3</v>
      </c>
      <c r="E15" s="2" t="s">
        <v>262</v>
      </c>
    </row>
    <row r="16" spans="1:18" ht="25.5" x14ac:dyDescent="0.2">
      <c r="A16" t="s">
        <v>1</v>
      </c>
      <c r="E16" s="1" t="s">
        <v>254</v>
      </c>
    </row>
    <row r="17" spans="1:16" x14ac:dyDescent="0.2">
      <c r="A17" s="10" t="s">
        <v>11</v>
      </c>
      <c r="B17" s="11" t="s">
        <v>261</v>
      </c>
      <c r="C17" s="11" t="s">
        <v>260</v>
      </c>
      <c r="D17" s="10" t="s">
        <v>259</v>
      </c>
      <c r="E17" s="9" t="s">
        <v>258</v>
      </c>
      <c r="F17" s="8" t="s">
        <v>257</v>
      </c>
      <c r="G17" s="7">
        <v>159.715</v>
      </c>
      <c r="H17" s="6">
        <v>250</v>
      </c>
      <c r="I17" s="5">
        <f>ROUND(ROUND(H17,2)*ROUND(G17,3),2)</f>
        <v>39928.75</v>
      </c>
      <c r="O17">
        <f>(I17*21)/100</f>
        <v>8385.0375000000004</v>
      </c>
      <c r="P17" t="s">
        <v>6</v>
      </c>
    </row>
    <row r="18" spans="1:16" x14ac:dyDescent="0.2">
      <c r="A18" s="4" t="s">
        <v>5</v>
      </c>
      <c r="E18" s="1" t="s">
        <v>256</v>
      </c>
    </row>
    <row r="19" spans="1:16" ht="63.75" x14ac:dyDescent="0.2">
      <c r="A19" s="3" t="s">
        <v>3</v>
      </c>
      <c r="E19" s="2" t="s">
        <v>255</v>
      </c>
    </row>
    <row r="20" spans="1:16" ht="25.5" x14ac:dyDescent="0.2">
      <c r="A20" t="s">
        <v>1</v>
      </c>
      <c r="E20" s="1" t="s">
        <v>254</v>
      </c>
    </row>
    <row r="21" spans="1:16" x14ac:dyDescent="0.2">
      <c r="A21" s="10" t="s">
        <v>11</v>
      </c>
      <c r="B21" s="11" t="s">
        <v>103</v>
      </c>
      <c r="C21" s="11" t="s">
        <v>253</v>
      </c>
      <c r="D21" s="10" t="s">
        <v>4</v>
      </c>
      <c r="E21" s="9" t="s">
        <v>252</v>
      </c>
      <c r="F21" s="8" t="s">
        <v>113</v>
      </c>
      <c r="G21" s="7">
        <v>10.54</v>
      </c>
      <c r="H21" s="6">
        <v>950</v>
      </c>
      <c r="I21" s="5">
        <f>ROUND(ROUND(H21,2)*ROUND(G21,3),2)</f>
        <v>10013</v>
      </c>
      <c r="O21">
        <f>(I21*21)/100</f>
        <v>2102.73</v>
      </c>
      <c r="P21" t="s">
        <v>6</v>
      </c>
    </row>
    <row r="22" spans="1:16" x14ac:dyDescent="0.2">
      <c r="A22" s="4" t="s">
        <v>5</v>
      </c>
      <c r="E22" s="1" t="s">
        <v>4</v>
      </c>
    </row>
    <row r="23" spans="1:16" x14ac:dyDescent="0.2">
      <c r="A23" s="3" t="s">
        <v>3</v>
      </c>
      <c r="E23" s="2" t="s">
        <v>251</v>
      </c>
    </row>
    <row r="24" spans="1:16" ht="25.5" x14ac:dyDescent="0.2">
      <c r="A24" t="s">
        <v>1</v>
      </c>
      <c r="E24" s="1" t="s">
        <v>250</v>
      </c>
    </row>
    <row r="25" spans="1:16" x14ac:dyDescent="0.2">
      <c r="A25" s="10" t="s">
        <v>11</v>
      </c>
      <c r="B25" s="11" t="s">
        <v>95</v>
      </c>
      <c r="C25" s="11" t="s">
        <v>249</v>
      </c>
      <c r="D25" s="10" t="s">
        <v>4</v>
      </c>
      <c r="E25" s="9" t="s">
        <v>248</v>
      </c>
      <c r="F25" s="8" t="s">
        <v>215</v>
      </c>
      <c r="G25" s="7">
        <v>1</v>
      </c>
      <c r="H25" s="6">
        <v>57000</v>
      </c>
      <c r="I25" s="5">
        <f>ROUND(ROUND(H25,2)*ROUND(G25,3),2)</f>
        <v>57000</v>
      </c>
      <c r="O25">
        <f>(I25*21)/100</f>
        <v>11970</v>
      </c>
      <c r="P25" t="s">
        <v>6</v>
      </c>
    </row>
    <row r="26" spans="1:16" ht="89.25" x14ac:dyDescent="0.2">
      <c r="A26" s="4" t="s">
        <v>5</v>
      </c>
      <c r="E26" s="1" t="s">
        <v>247</v>
      </c>
    </row>
    <row r="27" spans="1:16" x14ac:dyDescent="0.2">
      <c r="A27" s="3" t="s">
        <v>3</v>
      </c>
      <c r="E27" s="2" t="s">
        <v>4</v>
      </c>
    </row>
    <row r="28" spans="1:16" x14ac:dyDescent="0.2">
      <c r="A28" t="s">
        <v>1</v>
      </c>
      <c r="E28" s="1" t="s">
        <v>242</v>
      </c>
    </row>
    <row r="29" spans="1:16" x14ac:dyDescent="0.2">
      <c r="A29" s="10" t="s">
        <v>11</v>
      </c>
      <c r="B29" s="11" t="s">
        <v>246</v>
      </c>
      <c r="C29" s="11" t="s">
        <v>245</v>
      </c>
      <c r="D29" s="10" t="s">
        <v>4</v>
      </c>
      <c r="E29" s="9" t="s">
        <v>244</v>
      </c>
      <c r="F29" s="8" t="s">
        <v>215</v>
      </c>
      <c r="G29" s="7">
        <v>1</v>
      </c>
      <c r="H29" s="6">
        <v>25000</v>
      </c>
      <c r="I29" s="5">
        <f>ROUND(ROUND(H29,2)*ROUND(G29,3),2)</f>
        <v>25000</v>
      </c>
      <c r="O29">
        <f>(I29*21)/100</f>
        <v>5250</v>
      </c>
      <c r="P29" t="s">
        <v>6</v>
      </c>
    </row>
    <row r="30" spans="1:16" x14ac:dyDescent="0.2">
      <c r="A30" s="4" t="s">
        <v>5</v>
      </c>
      <c r="E30" s="1" t="s">
        <v>243</v>
      </c>
    </row>
    <row r="31" spans="1:16" x14ac:dyDescent="0.2">
      <c r="A31" s="3" t="s">
        <v>3</v>
      </c>
      <c r="E31" s="2" t="s">
        <v>4</v>
      </c>
    </row>
    <row r="32" spans="1:16" x14ac:dyDescent="0.2">
      <c r="A32" t="s">
        <v>1</v>
      </c>
      <c r="E32" s="1" t="s">
        <v>242</v>
      </c>
    </row>
    <row r="33" spans="1:16" x14ac:dyDescent="0.2">
      <c r="A33" s="10" t="s">
        <v>11</v>
      </c>
      <c r="B33" s="11" t="s">
        <v>241</v>
      </c>
      <c r="C33" s="11" t="s">
        <v>240</v>
      </c>
      <c r="D33" s="10" t="s">
        <v>4</v>
      </c>
      <c r="E33" s="9" t="s">
        <v>239</v>
      </c>
      <c r="F33" s="8" t="s">
        <v>215</v>
      </c>
      <c r="G33" s="7">
        <v>1</v>
      </c>
      <c r="H33" s="6">
        <v>28000</v>
      </c>
      <c r="I33" s="5">
        <f>ROUND(ROUND(H33,2)*ROUND(G33,3),2)</f>
        <v>28000</v>
      </c>
      <c r="O33">
        <f>(I33*21)/100</f>
        <v>5880</v>
      </c>
      <c r="P33" t="s">
        <v>6</v>
      </c>
    </row>
    <row r="34" spans="1:16" ht="38.25" x14ac:dyDescent="0.2">
      <c r="A34" s="4" t="s">
        <v>5</v>
      </c>
      <c r="E34" s="1" t="s">
        <v>238</v>
      </c>
    </row>
    <row r="35" spans="1:16" x14ac:dyDescent="0.2">
      <c r="A35" s="3" t="s">
        <v>3</v>
      </c>
      <c r="E35" s="2" t="s">
        <v>4</v>
      </c>
    </row>
    <row r="36" spans="1:16" x14ac:dyDescent="0.2">
      <c r="A36" t="s">
        <v>1</v>
      </c>
      <c r="E36" s="1" t="s">
        <v>213</v>
      </c>
    </row>
    <row r="37" spans="1:16" x14ac:dyDescent="0.2">
      <c r="A37" s="10" t="s">
        <v>11</v>
      </c>
      <c r="B37" s="11" t="s">
        <v>66</v>
      </c>
      <c r="C37" s="11" t="s">
        <v>237</v>
      </c>
      <c r="D37" s="10" t="s">
        <v>4</v>
      </c>
      <c r="E37" s="9" t="s">
        <v>236</v>
      </c>
      <c r="F37" s="8" t="s">
        <v>215</v>
      </c>
      <c r="G37" s="7">
        <v>1</v>
      </c>
      <c r="H37" s="6">
        <v>15500</v>
      </c>
      <c r="I37" s="5">
        <f>ROUND(ROUND(H37,2)*ROUND(G37,3),2)</f>
        <v>15500</v>
      </c>
      <c r="O37">
        <f>(I37*21)/100</f>
        <v>3255</v>
      </c>
      <c r="P37" t="s">
        <v>6</v>
      </c>
    </row>
    <row r="38" spans="1:16" x14ac:dyDescent="0.2">
      <c r="A38" s="4" t="s">
        <v>5</v>
      </c>
      <c r="E38" s="1" t="s">
        <v>235</v>
      </c>
    </row>
    <row r="39" spans="1:16" x14ac:dyDescent="0.2">
      <c r="A39" s="3" t="s">
        <v>3</v>
      </c>
      <c r="E39" s="2" t="s">
        <v>4</v>
      </c>
    </row>
    <row r="40" spans="1:16" x14ac:dyDescent="0.2">
      <c r="A40" t="s">
        <v>1</v>
      </c>
      <c r="E40" s="1" t="s">
        <v>213</v>
      </c>
    </row>
    <row r="41" spans="1:16" x14ac:dyDescent="0.2">
      <c r="A41" s="10" t="s">
        <v>11</v>
      </c>
      <c r="B41" s="11" t="s">
        <v>47</v>
      </c>
      <c r="C41" s="11" t="s">
        <v>234</v>
      </c>
      <c r="D41" s="10" t="s">
        <v>4</v>
      </c>
      <c r="E41" s="9" t="s">
        <v>233</v>
      </c>
      <c r="F41" s="8" t="s">
        <v>215</v>
      </c>
      <c r="G41" s="7">
        <v>1</v>
      </c>
      <c r="H41" s="6">
        <v>5000</v>
      </c>
      <c r="I41" s="5">
        <f>ROUND(ROUND(H41,2)*ROUND(G41,3),2)</f>
        <v>5000</v>
      </c>
      <c r="O41">
        <f>(I41*21)/100</f>
        <v>1050</v>
      </c>
      <c r="P41" t="s">
        <v>6</v>
      </c>
    </row>
    <row r="42" spans="1:16" ht="25.5" x14ac:dyDescent="0.2">
      <c r="A42" s="4" t="s">
        <v>5</v>
      </c>
      <c r="E42" s="1" t="s">
        <v>232</v>
      </c>
    </row>
    <row r="43" spans="1:16" x14ac:dyDescent="0.2">
      <c r="A43" s="3" t="s">
        <v>3</v>
      </c>
      <c r="E43" s="2" t="s">
        <v>4</v>
      </c>
    </row>
    <row r="44" spans="1:16" x14ac:dyDescent="0.2">
      <c r="A44" t="s">
        <v>1</v>
      </c>
      <c r="E44" s="1" t="s">
        <v>213</v>
      </c>
    </row>
    <row r="45" spans="1:16" x14ac:dyDescent="0.2">
      <c r="A45" s="10" t="s">
        <v>11</v>
      </c>
      <c r="B45" s="11" t="s">
        <v>231</v>
      </c>
      <c r="C45" s="11" t="s">
        <v>230</v>
      </c>
      <c r="D45" s="10" t="s">
        <v>4</v>
      </c>
      <c r="E45" s="9" t="s">
        <v>229</v>
      </c>
      <c r="F45" s="8" t="s">
        <v>215</v>
      </c>
      <c r="G45" s="7">
        <v>1</v>
      </c>
      <c r="H45" s="6">
        <v>30000</v>
      </c>
      <c r="I45" s="5">
        <f>ROUND(ROUND(H45,2)*ROUND(G45,3),2)</f>
        <v>30000</v>
      </c>
      <c r="O45">
        <f>(I45*21)/100</f>
        <v>6300</v>
      </c>
      <c r="P45" t="s">
        <v>6</v>
      </c>
    </row>
    <row r="46" spans="1:16" x14ac:dyDescent="0.2">
      <c r="A46" s="4" t="s">
        <v>5</v>
      </c>
      <c r="E46" s="1" t="s">
        <v>228</v>
      </c>
    </row>
    <row r="47" spans="1:16" x14ac:dyDescent="0.2">
      <c r="A47" s="3" t="s">
        <v>3</v>
      </c>
      <c r="E47" s="2" t="s">
        <v>4</v>
      </c>
    </row>
    <row r="48" spans="1:16" x14ac:dyDescent="0.2">
      <c r="A48" t="s">
        <v>1</v>
      </c>
      <c r="E48" s="1" t="s">
        <v>213</v>
      </c>
    </row>
    <row r="49" spans="1:18" x14ac:dyDescent="0.2">
      <c r="A49" s="10" t="s">
        <v>11</v>
      </c>
      <c r="B49" s="11" t="s">
        <v>227</v>
      </c>
      <c r="C49" s="11" t="s">
        <v>226</v>
      </c>
      <c r="D49" s="10" t="s">
        <v>4</v>
      </c>
      <c r="E49" s="9" t="s">
        <v>225</v>
      </c>
      <c r="F49" s="8" t="s">
        <v>215</v>
      </c>
      <c r="G49" s="7">
        <v>1</v>
      </c>
      <c r="H49" s="6">
        <v>14800</v>
      </c>
      <c r="I49" s="5">
        <f>ROUND(ROUND(H49,2)*ROUND(G49,3),2)</f>
        <v>14800</v>
      </c>
      <c r="O49">
        <f>(I49*21)/100</f>
        <v>3108</v>
      </c>
      <c r="P49" t="s">
        <v>6</v>
      </c>
    </row>
    <row r="50" spans="1:18" x14ac:dyDescent="0.2">
      <c r="A50" s="4" t="s">
        <v>5</v>
      </c>
      <c r="E50" s="1" t="s">
        <v>224</v>
      </c>
    </row>
    <row r="51" spans="1:18" x14ac:dyDescent="0.2">
      <c r="A51" s="3" t="s">
        <v>3</v>
      </c>
      <c r="E51" s="2" t="s">
        <v>4</v>
      </c>
    </row>
    <row r="52" spans="1:18" x14ac:dyDescent="0.2">
      <c r="A52" t="s">
        <v>1</v>
      </c>
      <c r="E52" s="1" t="s">
        <v>213</v>
      </c>
    </row>
    <row r="53" spans="1:18" x14ac:dyDescent="0.2">
      <c r="A53" s="10" t="s">
        <v>11</v>
      </c>
      <c r="B53" s="11" t="s">
        <v>223</v>
      </c>
      <c r="C53" s="11" t="s">
        <v>222</v>
      </c>
      <c r="D53" s="10" t="s">
        <v>4</v>
      </c>
      <c r="E53" s="9" t="s">
        <v>221</v>
      </c>
      <c r="F53" s="8" t="s">
        <v>215</v>
      </c>
      <c r="G53" s="7">
        <v>1</v>
      </c>
      <c r="H53" s="6">
        <v>21500</v>
      </c>
      <c r="I53" s="5">
        <f>ROUND(ROUND(H53,2)*ROUND(G53,3),2)</f>
        <v>21500</v>
      </c>
      <c r="O53">
        <f>(I53*21)/100</f>
        <v>4515</v>
      </c>
      <c r="P53" t="s">
        <v>6</v>
      </c>
    </row>
    <row r="54" spans="1:18" x14ac:dyDescent="0.2">
      <c r="A54" s="4" t="s">
        <v>5</v>
      </c>
      <c r="E54" s="1" t="s">
        <v>220</v>
      </c>
    </row>
    <row r="55" spans="1:18" x14ac:dyDescent="0.2">
      <c r="A55" s="3" t="s">
        <v>3</v>
      </c>
      <c r="E55" s="2" t="s">
        <v>4</v>
      </c>
    </row>
    <row r="56" spans="1:18" ht="76.5" x14ac:dyDescent="0.2">
      <c r="A56" t="s">
        <v>1</v>
      </c>
      <c r="E56" s="1" t="s">
        <v>219</v>
      </c>
    </row>
    <row r="57" spans="1:18" x14ac:dyDescent="0.2">
      <c r="A57" s="10" t="s">
        <v>11</v>
      </c>
      <c r="B57" s="11" t="s">
        <v>218</v>
      </c>
      <c r="C57" s="11" t="s">
        <v>217</v>
      </c>
      <c r="D57" s="10" t="s">
        <v>4</v>
      </c>
      <c r="E57" s="9" t="s">
        <v>216</v>
      </c>
      <c r="F57" s="8" t="s">
        <v>215</v>
      </c>
      <c r="G57" s="7">
        <v>1</v>
      </c>
      <c r="H57" s="6">
        <v>50000</v>
      </c>
      <c r="I57" s="5">
        <f>ROUND(ROUND(H57,2)*ROUND(G57,3),2)</f>
        <v>50000</v>
      </c>
      <c r="O57">
        <f>(I57*21)/100</f>
        <v>10500</v>
      </c>
      <c r="P57" t="s">
        <v>6</v>
      </c>
    </row>
    <row r="58" spans="1:18" ht="25.5" x14ac:dyDescent="0.2">
      <c r="A58" s="4" t="s">
        <v>5</v>
      </c>
      <c r="E58" s="1" t="s">
        <v>214</v>
      </c>
    </row>
    <row r="59" spans="1:18" x14ac:dyDescent="0.2">
      <c r="A59" s="3" t="s">
        <v>3</v>
      </c>
      <c r="E59" s="2" t="s">
        <v>4</v>
      </c>
    </row>
    <row r="60" spans="1:18" x14ac:dyDescent="0.2">
      <c r="A60" t="s">
        <v>1</v>
      </c>
      <c r="E60" s="1" t="s">
        <v>213</v>
      </c>
    </row>
    <row r="61" spans="1:18" ht="12.75" customHeight="1" x14ac:dyDescent="0.2">
      <c r="A61" s="13" t="s">
        <v>48</v>
      </c>
      <c r="B61" s="13"/>
      <c r="C61" s="15" t="s">
        <v>212</v>
      </c>
      <c r="D61" s="13"/>
      <c r="E61" s="14" t="s">
        <v>211</v>
      </c>
      <c r="F61" s="13"/>
      <c r="G61" s="13"/>
      <c r="H61" s="13"/>
      <c r="I61" s="12">
        <f>0+Q61</f>
        <v>326441.68</v>
      </c>
      <c r="O61">
        <f>0+R61</f>
        <v>68552.752800000002</v>
      </c>
      <c r="Q61">
        <f>0+I62+I66+I70+I74+I78+I82+I86+I90+I94+I98+I102+I106+I110+I114+I118+I122+I126+I130</f>
        <v>326441.68</v>
      </c>
      <c r="R61">
        <f>0+O62+O66+O70+O74+O78+O82+O86+O90+O94+O98+O102+O106+O110+O114+O118+O122+O126+O130</f>
        <v>68552.752800000002</v>
      </c>
    </row>
    <row r="62" spans="1:18" ht="25.5" x14ac:dyDescent="0.2">
      <c r="A62" s="10" t="s">
        <v>11</v>
      </c>
      <c r="B62" s="11" t="s">
        <v>210</v>
      </c>
      <c r="C62" s="11" t="s">
        <v>209</v>
      </c>
      <c r="D62" s="10" t="s">
        <v>4</v>
      </c>
      <c r="E62" s="9" t="s">
        <v>208</v>
      </c>
      <c r="F62" s="8" t="s">
        <v>113</v>
      </c>
      <c r="G62" s="7">
        <v>27.47</v>
      </c>
      <c r="H62" s="6">
        <v>1880</v>
      </c>
      <c r="I62" s="5">
        <f>ROUND(ROUND(H62,2)*ROUND(G62,3),2)</f>
        <v>51643.6</v>
      </c>
      <c r="O62">
        <f>(I62*21)/100</f>
        <v>10845.155999999999</v>
      </c>
      <c r="P62" t="s">
        <v>6</v>
      </c>
    </row>
    <row r="63" spans="1:18" ht="25.5" x14ac:dyDescent="0.2">
      <c r="A63" s="4" t="s">
        <v>5</v>
      </c>
      <c r="E63" s="1" t="s">
        <v>195</v>
      </c>
    </row>
    <row r="64" spans="1:18" ht="25.5" x14ac:dyDescent="0.2">
      <c r="A64" s="3" t="s">
        <v>3</v>
      </c>
      <c r="E64" s="2" t="s">
        <v>207</v>
      </c>
    </row>
    <row r="65" spans="1:16" ht="63.75" x14ac:dyDescent="0.2">
      <c r="A65" t="s">
        <v>1</v>
      </c>
      <c r="E65" s="1" t="s">
        <v>193</v>
      </c>
    </row>
    <row r="66" spans="1:16" x14ac:dyDescent="0.2">
      <c r="A66" s="10" t="s">
        <v>11</v>
      </c>
      <c r="B66" s="11" t="s">
        <v>206</v>
      </c>
      <c r="C66" s="11" t="s">
        <v>205</v>
      </c>
      <c r="D66" s="10" t="s">
        <v>4</v>
      </c>
      <c r="E66" s="9" t="s">
        <v>204</v>
      </c>
      <c r="F66" s="8" t="s">
        <v>113</v>
      </c>
      <c r="G66" s="7">
        <v>44.4</v>
      </c>
      <c r="H66" s="6">
        <v>1690</v>
      </c>
      <c r="I66" s="5">
        <f>ROUND(ROUND(H66,2)*ROUND(G66,3),2)</f>
        <v>75036</v>
      </c>
      <c r="O66">
        <f>(I66*21)/100</f>
        <v>15757.56</v>
      </c>
      <c r="P66" t="s">
        <v>6</v>
      </c>
    </row>
    <row r="67" spans="1:16" ht="25.5" x14ac:dyDescent="0.2">
      <c r="A67" s="4" t="s">
        <v>5</v>
      </c>
      <c r="E67" s="1" t="s">
        <v>195</v>
      </c>
    </row>
    <row r="68" spans="1:16" ht="25.5" x14ac:dyDescent="0.2">
      <c r="A68" s="3" t="s">
        <v>3</v>
      </c>
      <c r="E68" s="2" t="s">
        <v>203</v>
      </c>
    </row>
    <row r="69" spans="1:16" ht="63.75" x14ac:dyDescent="0.2">
      <c r="A69" t="s">
        <v>1</v>
      </c>
      <c r="E69" s="1" t="s">
        <v>193</v>
      </c>
    </row>
    <row r="70" spans="1:16" x14ac:dyDescent="0.2">
      <c r="A70" s="10" t="s">
        <v>11</v>
      </c>
      <c r="B70" s="11" t="s">
        <v>202</v>
      </c>
      <c r="C70" s="11" t="s">
        <v>201</v>
      </c>
      <c r="D70" s="10" t="s">
        <v>4</v>
      </c>
      <c r="E70" s="9" t="s">
        <v>200</v>
      </c>
      <c r="F70" s="8" t="s">
        <v>15</v>
      </c>
      <c r="G70" s="7">
        <v>52</v>
      </c>
      <c r="H70" s="6">
        <v>90</v>
      </c>
      <c r="I70" s="5">
        <f>ROUND(ROUND(H70,2)*ROUND(G70,3),2)</f>
        <v>4680</v>
      </c>
      <c r="O70">
        <f>(I70*21)/100</f>
        <v>982.8</v>
      </c>
      <c r="P70" t="s">
        <v>6</v>
      </c>
    </row>
    <row r="71" spans="1:16" ht="25.5" x14ac:dyDescent="0.2">
      <c r="A71" s="4" t="s">
        <v>5</v>
      </c>
      <c r="E71" s="1" t="s">
        <v>195</v>
      </c>
    </row>
    <row r="72" spans="1:16" ht="38.25" x14ac:dyDescent="0.2">
      <c r="A72" s="3" t="s">
        <v>3</v>
      </c>
      <c r="E72" s="2" t="s">
        <v>199</v>
      </c>
    </row>
    <row r="73" spans="1:16" ht="63.75" x14ac:dyDescent="0.2">
      <c r="A73" t="s">
        <v>1</v>
      </c>
      <c r="E73" s="1" t="s">
        <v>193</v>
      </c>
    </row>
    <row r="74" spans="1:16" x14ac:dyDescent="0.2">
      <c r="A74" s="10" t="s">
        <v>11</v>
      </c>
      <c r="B74" s="11" t="s">
        <v>198</v>
      </c>
      <c r="C74" s="11" t="s">
        <v>197</v>
      </c>
      <c r="D74" s="10" t="s">
        <v>4</v>
      </c>
      <c r="E74" s="9" t="s">
        <v>196</v>
      </c>
      <c r="F74" s="8" t="s">
        <v>15</v>
      </c>
      <c r="G74" s="7">
        <v>3.1</v>
      </c>
      <c r="H74" s="6">
        <v>145</v>
      </c>
      <c r="I74" s="5">
        <f>ROUND(ROUND(H74,2)*ROUND(G74,3),2)</f>
        <v>449.5</v>
      </c>
      <c r="O74">
        <f>(I74*21)/100</f>
        <v>94.394999999999996</v>
      </c>
      <c r="P74" t="s">
        <v>6</v>
      </c>
    </row>
    <row r="75" spans="1:16" ht="25.5" x14ac:dyDescent="0.2">
      <c r="A75" s="4" t="s">
        <v>5</v>
      </c>
      <c r="E75" s="1" t="s">
        <v>195</v>
      </c>
    </row>
    <row r="76" spans="1:16" ht="25.5" x14ac:dyDescent="0.2">
      <c r="A76" s="3" t="s">
        <v>3</v>
      </c>
      <c r="E76" s="2" t="s">
        <v>194</v>
      </c>
    </row>
    <row r="77" spans="1:16" ht="63.75" x14ac:dyDescent="0.2">
      <c r="A77" t="s">
        <v>1</v>
      </c>
      <c r="E77" s="1" t="s">
        <v>193</v>
      </c>
    </row>
    <row r="78" spans="1:16" x14ac:dyDescent="0.2">
      <c r="A78" s="10" t="s">
        <v>11</v>
      </c>
      <c r="B78" s="11" t="s">
        <v>192</v>
      </c>
      <c r="C78" s="11" t="s">
        <v>188</v>
      </c>
      <c r="D78" s="10" t="s">
        <v>52</v>
      </c>
      <c r="E78" s="9" t="s">
        <v>187</v>
      </c>
      <c r="F78" s="8" t="s">
        <v>113</v>
      </c>
      <c r="G78" s="7">
        <v>35.625</v>
      </c>
      <c r="H78" s="6">
        <v>950</v>
      </c>
      <c r="I78" s="5">
        <f>ROUND(ROUND(H78,2)*ROUND(G78,3),2)</f>
        <v>33843.75</v>
      </c>
      <c r="O78">
        <f>(I78*21)/100</f>
        <v>7107.1875</v>
      </c>
      <c r="P78" t="s">
        <v>6</v>
      </c>
    </row>
    <row r="79" spans="1:16" ht="25.5" x14ac:dyDescent="0.2">
      <c r="A79" s="4" t="s">
        <v>5</v>
      </c>
      <c r="E79" s="1" t="s">
        <v>191</v>
      </c>
    </row>
    <row r="80" spans="1:16" ht="51" x14ac:dyDescent="0.2">
      <c r="A80" s="3" t="s">
        <v>3</v>
      </c>
      <c r="E80" s="2" t="s">
        <v>190</v>
      </c>
    </row>
    <row r="81" spans="1:16" ht="369.75" x14ac:dyDescent="0.2">
      <c r="A81" t="s">
        <v>1</v>
      </c>
      <c r="E81" s="1" t="s">
        <v>184</v>
      </c>
    </row>
    <row r="82" spans="1:16" x14ac:dyDescent="0.2">
      <c r="A82" s="10" t="s">
        <v>11</v>
      </c>
      <c r="B82" s="11" t="s">
        <v>189</v>
      </c>
      <c r="C82" s="11" t="s">
        <v>188</v>
      </c>
      <c r="D82" s="10" t="s">
        <v>76</v>
      </c>
      <c r="E82" s="9" t="s">
        <v>187</v>
      </c>
      <c r="F82" s="8" t="s">
        <v>113</v>
      </c>
      <c r="G82" s="7">
        <v>103.7</v>
      </c>
      <c r="H82" s="6">
        <v>950</v>
      </c>
      <c r="I82" s="5">
        <f>ROUND(ROUND(H82,2)*ROUND(G82,3),2)</f>
        <v>98515</v>
      </c>
      <c r="O82">
        <f>(I82*21)/100</f>
        <v>20688.150000000001</v>
      </c>
      <c r="P82" t="s">
        <v>6</v>
      </c>
    </row>
    <row r="83" spans="1:16" ht="38.25" x14ac:dyDescent="0.2">
      <c r="A83" s="4" t="s">
        <v>5</v>
      </c>
      <c r="E83" s="1" t="s">
        <v>186</v>
      </c>
    </row>
    <row r="84" spans="1:16" x14ac:dyDescent="0.2">
      <c r="A84" s="3" t="s">
        <v>3</v>
      </c>
      <c r="E84" s="2" t="s">
        <v>185</v>
      </c>
    </row>
    <row r="85" spans="1:16" ht="369.75" x14ac:dyDescent="0.2">
      <c r="A85" t="s">
        <v>1</v>
      </c>
      <c r="E85" s="1" t="s">
        <v>184</v>
      </c>
    </row>
    <row r="86" spans="1:16" x14ac:dyDescent="0.2">
      <c r="A86" s="10" t="s">
        <v>11</v>
      </c>
      <c r="B86" s="11" t="s">
        <v>183</v>
      </c>
      <c r="C86" s="11" t="s">
        <v>179</v>
      </c>
      <c r="D86" s="10" t="s">
        <v>52</v>
      </c>
      <c r="E86" s="9" t="s">
        <v>178</v>
      </c>
      <c r="F86" s="8" t="s">
        <v>113</v>
      </c>
      <c r="G86" s="7">
        <v>11.44</v>
      </c>
      <c r="H86" s="6">
        <v>180</v>
      </c>
      <c r="I86" s="5">
        <f>ROUND(ROUND(H86,2)*ROUND(G86,3),2)</f>
        <v>2059.1999999999998</v>
      </c>
      <c r="O86">
        <f>(I86*21)/100</f>
        <v>432.43199999999996</v>
      </c>
      <c r="P86" t="s">
        <v>6</v>
      </c>
    </row>
    <row r="87" spans="1:16" x14ac:dyDescent="0.2">
      <c r="A87" s="4" t="s">
        <v>5</v>
      </c>
      <c r="E87" s="1" t="s">
        <v>182</v>
      </c>
    </row>
    <row r="88" spans="1:16" x14ac:dyDescent="0.2">
      <c r="A88" s="3" t="s">
        <v>3</v>
      </c>
      <c r="E88" s="2" t="s">
        <v>181</v>
      </c>
    </row>
    <row r="89" spans="1:16" ht="306" x14ac:dyDescent="0.2">
      <c r="A89" t="s">
        <v>1</v>
      </c>
      <c r="E89" s="1" t="s">
        <v>175</v>
      </c>
    </row>
    <row r="90" spans="1:16" x14ac:dyDescent="0.2">
      <c r="A90" s="10" t="s">
        <v>11</v>
      </c>
      <c r="B90" s="11" t="s">
        <v>180</v>
      </c>
      <c r="C90" s="11" t="s">
        <v>179</v>
      </c>
      <c r="D90" s="10" t="s">
        <v>76</v>
      </c>
      <c r="E90" s="9" t="s">
        <v>178</v>
      </c>
      <c r="F90" s="8" t="s">
        <v>113</v>
      </c>
      <c r="G90" s="7">
        <v>10.54</v>
      </c>
      <c r="H90" s="6">
        <v>400</v>
      </c>
      <c r="I90" s="5">
        <f>ROUND(ROUND(H90,2)*ROUND(G90,3),2)</f>
        <v>4216</v>
      </c>
      <c r="O90">
        <f>(I90*21)/100</f>
        <v>885.36</v>
      </c>
      <c r="P90" t="s">
        <v>6</v>
      </c>
    </row>
    <row r="91" spans="1:16" x14ac:dyDescent="0.2">
      <c r="A91" s="4" t="s">
        <v>5</v>
      </c>
      <c r="E91" s="1" t="s">
        <v>177</v>
      </c>
    </row>
    <row r="92" spans="1:16" ht="25.5" x14ac:dyDescent="0.2">
      <c r="A92" s="3" t="s">
        <v>3</v>
      </c>
      <c r="E92" s="2" t="s">
        <v>176</v>
      </c>
    </row>
    <row r="93" spans="1:16" ht="306" x14ac:dyDescent="0.2">
      <c r="A93" t="s">
        <v>1</v>
      </c>
      <c r="E93" s="1" t="s">
        <v>175</v>
      </c>
    </row>
    <row r="94" spans="1:16" x14ac:dyDescent="0.2">
      <c r="A94" s="10" t="s">
        <v>11</v>
      </c>
      <c r="B94" s="11" t="s">
        <v>174</v>
      </c>
      <c r="C94" s="11" t="s">
        <v>173</v>
      </c>
      <c r="D94" s="10" t="s">
        <v>4</v>
      </c>
      <c r="E94" s="9" t="s">
        <v>172</v>
      </c>
      <c r="F94" s="8" t="s">
        <v>113</v>
      </c>
      <c r="G94" s="7">
        <v>11.44</v>
      </c>
      <c r="H94" s="6">
        <v>420</v>
      </c>
      <c r="I94" s="5">
        <f>ROUND(ROUND(H94,2)*ROUND(G94,3),2)</f>
        <v>4804.8</v>
      </c>
      <c r="O94">
        <f>(I94*21)/100</f>
        <v>1009.008</v>
      </c>
      <c r="P94" t="s">
        <v>6</v>
      </c>
    </row>
    <row r="95" spans="1:16" x14ac:dyDescent="0.2">
      <c r="A95" s="4" t="s">
        <v>5</v>
      </c>
      <c r="E95" s="1" t="s">
        <v>4</v>
      </c>
    </row>
    <row r="96" spans="1:16" x14ac:dyDescent="0.2">
      <c r="A96" s="3" t="s">
        <v>3</v>
      </c>
      <c r="E96" s="2" t="s">
        <v>171</v>
      </c>
    </row>
    <row r="97" spans="1:16" ht="267.75" x14ac:dyDescent="0.2">
      <c r="A97" t="s">
        <v>1</v>
      </c>
      <c r="E97" s="1" t="s">
        <v>170</v>
      </c>
    </row>
    <row r="98" spans="1:16" x14ac:dyDescent="0.2">
      <c r="A98" s="10" t="s">
        <v>11</v>
      </c>
      <c r="B98" s="11" t="s">
        <v>169</v>
      </c>
      <c r="C98" s="11" t="s">
        <v>166</v>
      </c>
      <c r="D98" s="10" t="s">
        <v>52</v>
      </c>
      <c r="E98" s="9" t="s">
        <v>165</v>
      </c>
      <c r="F98" s="8" t="s">
        <v>113</v>
      </c>
      <c r="G98" s="7">
        <v>35.625</v>
      </c>
      <c r="H98" s="6">
        <v>45</v>
      </c>
      <c r="I98" s="5">
        <f>ROUND(ROUND(H98,2)*ROUND(G98,3),2)</f>
        <v>1603.13</v>
      </c>
      <c r="O98">
        <f>(I98*21)/100</f>
        <v>336.65730000000002</v>
      </c>
      <c r="P98" t="s">
        <v>6</v>
      </c>
    </row>
    <row r="99" spans="1:16" x14ac:dyDescent="0.2">
      <c r="A99" s="4" t="s">
        <v>5</v>
      </c>
      <c r="E99" s="1" t="s">
        <v>4</v>
      </c>
    </row>
    <row r="100" spans="1:16" ht="89.25" x14ac:dyDescent="0.2">
      <c r="A100" s="3" t="s">
        <v>3</v>
      </c>
      <c r="E100" s="2" t="s">
        <v>168</v>
      </c>
    </row>
    <row r="101" spans="1:16" ht="191.25" x14ac:dyDescent="0.2">
      <c r="A101" t="s">
        <v>1</v>
      </c>
      <c r="E101" s="1" t="s">
        <v>163</v>
      </c>
    </row>
    <row r="102" spans="1:16" x14ac:dyDescent="0.2">
      <c r="A102" s="10" t="s">
        <v>11</v>
      </c>
      <c r="B102" s="11" t="s">
        <v>167</v>
      </c>
      <c r="C102" s="11" t="s">
        <v>166</v>
      </c>
      <c r="D102" s="10" t="s">
        <v>76</v>
      </c>
      <c r="E102" s="9" t="s">
        <v>165</v>
      </c>
      <c r="F102" s="8" t="s">
        <v>113</v>
      </c>
      <c r="G102" s="7">
        <v>103.7</v>
      </c>
      <c r="H102" s="6">
        <v>45</v>
      </c>
      <c r="I102" s="5">
        <f>ROUND(ROUND(H102,2)*ROUND(G102,3),2)</f>
        <v>4666.5</v>
      </c>
      <c r="O102">
        <f>(I102*21)/100</f>
        <v>979.96500000000003</v>
      </c>
      <c r="P102" t="s">
        <v>6</v>
      </c>
    </row>
    <row r="103" spans="1:16" x14ac:dyDescent="0.2">
      <c r="A103" s="4" t="s">
        <v>5</v>
      </c>
      <c r="E103" s="1" t="s">
        <v>106</v>
      </c>
    </row>
    <row r="104" spans="1:16" ht="25.5" x14ac:dyDescent="0.2">
      <c r="A104" s="3" t="s">
        <v>3</v>
      </c>
      <c r="E104" s="2" t="s">
        <v>164</v>
      </c>
    </row>
    <row r="105" spans="1:16" ht="191.25" x14ac:dyDescent="0.2">
      <c r="A105" t="s">
        <v>1</v>
      </c>
      <c r="E105" s="1" t="s">
        <v>163</v>
      </c>
    </row>
    <row r="106" spans="1:16" x14ac:dyDescent="0.2">
      <c r="A106" s="10" t="s">
        <v>11</v>
      </c>
      <c r="B106" s="11" t="s">
        <v>162</v>
      </c>
      <c r="C106" s="11" t="s">
        <v>161</v>
      </c>
      <c r="D106" s="10" t="s">
        <v>4</v>
      </c>
      <c r="E106" s="9" t="s">
        <v>160</v>
      </c>
      <c r="F106" s="8" t="s">
        <v>7</v>
      </c>
      <c r="G106" s="7">
        <v>207.4</v>
      </c>
      <c r="H106" s="6">
        <v>55</v>
      </c>
      <c r="I106" s="5">
        <f>ROUND(ROUND(H106,2)*ROUND(G106,3),2)</f>
        <v>11407</v>
      </c>
      <c r="O106">
        <f>(I106*21)/100</f>
        <v>2395.4699999999998</v>
      </c>
      <c r="P106" t="s">
        <v>6</v>
      </c>
    </row>
    <row r="107" spans="1:16" x14ac:dyDescent="0.2">
      <c r="A107" s="4" t="s">
        <v>5</v>
      </c>
      <c r="E107" s="1" t="s">
        <v>4</v>
      </c>
    </row>
    <row r="108" spans="1:16" ht="25.5" x14ac:dyDescent="0.2">
      <c r="A108" s="3" t="s">
        <v>3</v>
      </c>
      <c r="E108" s="2" t="s">
        <v>159</v>
      </c>
    </row>
    <row r="109" spans="1:16" ht="25.5" x14ac:dyDescent="0.2">
      <c r="A109" t="s">
        <v>1</v>
      </c>
      <c r="E109" s="1" t="s">
        <v>158</v>
      </c>
    </row>
    <row r="110" spans="1:16" x14ac:dyDescent="0.2">
      <c r="A110" s="10" t="s">
        <v>11</v>
      </c>
      <c r="B110" s="11" t="s">
        <v>157</v>
      </c>
      <c r="C110" s="11" t="s">
        <v>156</v>
      </c>
      <c r="D110" s="10" t="s">
        <v>4</v>
      </c>
      <c r="E110" s="9" t="s">
        <v>155</v>
      </c>
      <c r="F110" s="8" t="s">
        <v>113</v>
      </c>
      <c r="G110" s="7">
        <v>10.54</v>
      </c>
      <c r="H110" s="6">
        <v>650</v>
      </c>
      <c r="I110" s="5">
        <f>ROUND(ROUND(H110,2)*ROUND(G110,3),2)</f>
        <v>6851</v>
      </c>
      <c r="O110">
        <f>(I110*21)/100</f>
        <v>1438.71</v>
      </c>
      <c r="P110" t="s">
        <v>6</v>
      </c>
    </row>
    <row r="111" spans="1:16" x14ac:dyDescent="0.2">
      <c r="A111" s="4" t="s">
        <v>5</v>
      </c>
      <c r="E111" s="1" t="s">
        <v>154</v>
      </c>
    </row>
    <row r="112" spans="1:16" ht="25.5" x14ac:dyDescent="0.2">
      <c r="A112" s="3" t="s">
        <v>3</v>
      </c>
      <c r="E112" s="2" t="s">
        <v>153</v>
      </c>
    </row>
    <row r="113" spans="1:16" ht="38.25" x14ac:dyDescent="0.2">
      <c r="A113" t="s">
        <v>1</v>
      </c>
      <c r="E113" s="1" t="s">
        <v>152</v>
      </c>
    </row>
    <row r="114" spans="1:16" x14ac:dyDescent="0.2">
      <c r="A114" s="10" t="s">
        <v>11</v>
      </c>
      <c r="B114" s="11" t="s">
        <v>151</v>
      </c>
      <c r="C114" s="11" t="s">
        <v>150</v>
      </c>
      <c r="D114" s="10" t="s">
        <v>4</v>
      </c>
      <c r="E114" s="9" t="s">
        <v>149</v>
      </c>
      <c r="F114" s="8" t="s">
        <v>7</v>
      </c>
      <c r="G114" s="7">
        <v>105.4</v>
      </c>
      <c r="H114" s="6">
        <v>55</v>
      </c>
      <c r="I114" s="5">
        <f>ROUND(ROUND(H114,2)*ROUND(G114,3),2)</f>
        <v>5797</v>
      </c>
      <c r="O114">
        <f>(I114*21)/100</f>
        <v>1217.3699999999999</v>
      </c>
      <c r="P114" t="s">
        <v>6</v>
      </c>
    </row>
    <row r="115" spans="1:16" x14ac:dyDescent="0.2">
      <c r="A115" s="4" t="s">
        <v>5</v>
      </c>
      <c r="E115" s="1" t="s">
        <v>4</v>
      </c>
    </row>
    <row r="116" spans="1:16" ht="25.5" x14ac:dyDescent="0.2">
      <c r="A116" s="3" t="s">
        <v>3</v>
      </c>
      <c r="E116" s="2" t="s">
        <v>140</v>
      </c>
    </row>
    <row r="117" spans="1:16" ht="25.5" x14ac:dyDescent="0.2">
      <c r="A117" t="s">
        <v>1</v>
      </c>
      <c r="E117" s="1" t="s">
        <v>148</v>
      </c>
    </row>
    <row r="118" spans="1:16" x14ac:dyDescent="0.2">
      <c r="A118" s="10" t="s">
        <v>11</v>
      </c>
      <c r="B118" s="11" t="s">
        <v>147</v>
      </c>
      <c r="C118" s="11" t="s">
        <v>146</v>
      </c>
      <c r="D118" s="10" t="s">
        <v>4</v>
      </c>
      <c r="E118" s="9" t="s">
        <v>145</v>
      </c>
      <c r="F118" s="8" t="s">
        <v>7</v>
      </c>
      <c r="G118" s="7">
        <v>105.4</v>
      </c>
      <c r="H118" s="6">
        <v>15</v>
      </c>
      <c r="I118" s="5">
        <f>ROUND(ROUND(H118,2)*ROUND(G118,3),2)</f>
        <v>1581</v>
      </c>
      <c r="O118">
        <f>(I118*21)/100</f>
        <v>332.01</v>
      </c>
      <c r="P118" t="s">
        <v>6</v>
      </c>
    </row>
    <row r="119" spans="1:16" x14ac:dyDescent="0.2">
      <c r="A119" s="4" t="s">
        <v>5</v>
      </c>
      <c r="E119" s="1" t="s">
        <v>4</v>
      </c>
    </row>
    <row r="120" spans="1:16" ht="25.5" x14ac:dyDescent="0.2">
      <c r="A120" s="3" t="s">
        <v>3</v>
      </c>
      <c r="E120" s="2" t="s">
        <v>140</v>
      </c>
    </row>
    <row r="121" spans="1:16" ht="38.25" x14ac:dyDescent="0.2">
      <c r="A121" t="s">
        <v>1</v>
      </c>
      <c r="E121" s="1" t="s">
        <v>144</v>
      </c>
    </row>
    <row r="122" spans="1:16" x14ac:dyDescent="0.2">
      <c r="A122" s="10" t="s">
        <v>11</v>
      </c>
      <c r="B122" s="11" t="s">
        <v>143</v>
      </c>
      <c r="C122" s="11" t="s">
        <v>142</v>
      </c>
      <c r="D122" s="10" t="s">
        <v>4</v>
      </c>
      <c r="E122" s="9" t="s">
        <v>141</v>
      </c>
      <c r="F122" s="8" t="s">
        <v>7</v>
      </c>
      <c r="G122" s="7">
        <v>105.4</v>
      </c>
      <c r="H122" s="6">
        <v>15</v>
      </c>
      <c r="I122" s="5">
        <f>ROUND(ROUND(H122,2)*ROUND(G122,3),2)</f>
        <v>1581</v>
      </c>
      <c r="O122">
        <f>(I122*21)/100</f>
        <v>332.01</v>
      </c>
      <c r="P122" t="s">
        <v>6</v>
      </c>
    </row>
    <row r="123" spans="1:16" x14ac:dyDescent="0.2">
      <c r="A123" s="4" t="s">
        <v>5</v>
      </c>
      <c r="E123" s="1" t="s">
        <v>4</v>
      </c>
    </row>
    <row r="124" spans="1:16" ht="25.5" x14ac:dyDescent="0.2">
      <c r="A124" s="3" t="s">
        <v>3</v>
      </c>
      <c r="E124" s="2" t="s">
        <v>140</v>
      </c>
    </row>
    <row r="125" spans="1:16" ht="38.25" x14ac:dyDescent="0.2">
      <c r="A125" t="s">
        <v>1</v>
      </c>
      <c r="E125" s="1" t="s">
        <v>139</v>
      </c>
    </row>
    <row r="126" spans="1:16" x14ac:dyDescent="0.2">
      <c r="A126" s="10" t="s">
        <v>11</v>
      </c>
      <c r="B126" s="11" t="s">
        <v>138</v>
      </c>
      <c r="C126" s="11" t="s">
        <v>137</v>
      </c>
      <c r="D126" s="10" t="s">
        <v>4</v>
      </c>
      <c r="E126" s="9" t="s">
        <v>136</v>
      </c>
      <c r="F126" s="8" t="s">
        <v>7</v>
      </c>
      <c r="G126" s="7">
        <v>158.1</v>
      </c>
      <c r="H126" s="6">
        <v>12</v>
      </c>
      <c r="I126" s="5">
        <f>ROUND(ROUND(H126,2)*ROUND(G126,3),2)</f>
        <v>1897.2</v>
      </c>
      <c r="O126">
        <f>(I126*21)/100</f>
        <v>398.41200000000003</v>
      </c>
      <c r="P126" t="s">
        <v>6</v>
      </c>
    </row>
    <row r="127" spans="1:16" x14ac:dyDescent="0.2">
      <c r="A127" s="4" t="s">
        <v>5</v>
      </c>
      <c r="E127" s="1" t="s">
        <v>4</v>
      </c>
    </row>
    <row r="128" spans="1:16" ht="25.5" x14ac:dyDescent="0.2">
      <c r="A128" s="3" t="s">
        <v>3</v>
      </c>
      <c r="E128" s="2" t="s">
        <v>135</v>
      </c>
    </row>
    <row r="129" spans="1:18" ht="25.5" x14ac:dyDescent="0.2">
      <c r="A129" t="s">
        <v>1</v>
      </c>
      <c r="E129" s="1" t="s">
        <v>134</v>
      </c>
    </row>
    <row r="130" spans="1:18" x14ac:dyDescent="0.2">
      <c r="A130" s="10" t="s">
        <v>11</v>
      </c>
      <c r="B130" s="11" t="s">
        <v>133</v>
      </c>
      <c r="C130" s="11" t="s">
        <v>132</v>
      </c>
      <c r="D130" s="10" t="s">
        <v>4</v>
      </c>
      <c r="E130" s="9" t="s">
        <v>131</v>
      </c>
      <c r="F130" s="8" t="s">
        <v>113</v>
      </c>
      <c r="G130" s="7">
        <v>3.1619999999999999</v>
      </c>
      <c r="H130" s="6">
        <v>5000</v>
      </c>
      <c r="I130" s="5">
        <f>ROUND(ROUND(H130,2)*ROUND(G130,3),2)</f>
        <v>15810</v>
      </c>
      <c r="O130">
        <f>(I130*21)/100</f>
        <v>3320.1</v>
      </c>
      <c r="P130" t="s">
        <v>6</v>
      </c>
    </row>
    <row r="131" spans="1:18" x14ac:dyDescent="0.2">
      <c r="A131" s="4" t="s">
        <v>5</v>
      </c>
      <c r="E131" s="1" t="s">
        <v>4</v>
      </c>
    </row>
    <row r="132" spans="1:18" ht="38.25" x14ac:dyDescent="0.2">
      <c r="A132" s="3" t="s">
        <v>3</v>
      </c>
      <c r="E132" s="2" t="s">
        <v>130</v>
      </c>
    </row>
    <row r="133" spans="1:18" ht="38.25" x14ac:dyDescent="0.2">
      <c r="A133" t="s">
        <v>1</v>
      </c>
      <c r="E133" s="1" t="s">
        <v>129</v>
      </c>
    </row>
    <row r="134" spans="1:18" ht="12.75" customHeight="1" x14ac:dyDescent="0.2">
      <c r="A134" s="13" t="s">
        <v>48</v>
      </c>
      <c r="B134" s="13"/>
      <c r="C134" s="15" t="s">
        <v>6</v>
      </c>
      <c r="D134" s="13"/>
      <c r="E134" s="14" t="s">
        <v>128</v>
      </c>
      <c r="F134" s="13"/>
      <c r="G134" s="13"/>
      <c r="H134" s="13"/>
      <c r="I134" s="12">
        <f>0+Q134</f>
        <v>189214.75999999998</v>
      </c>
      <c r="O134">
        <f>0+R134</f>
        <v>39735.099599999994</v>
      </c>
      <c r="Q134">
        <f>0+I135+I139+I143+I147</f>
        <v>189214.75999999998</v>
      </c>
      <c r="R134">
        <f>0+O135+O139+O143+O147</f>
        <v>39735.099599999994</v>
      </c>
    </row>
    <row r="135" spans="1:18" x14ac:dyDescent="0.2">
      <c r="A135" s="10" t="s">
        <v>11</v>
      </c>
      <c r="B135" s="11" t="s">
        <v>127</v>
      </c>
      <c r="C135" s="11" t="s">
        <v>126</v>
      </c>
      <c r="D135" s="10" t="s">
        <v>4</v>
      </c>
      <c r="E135" s="9" t="s">
        <v>125</v>
      </c>
      <c r="F135" s="8" t="s">
        <v>7</v>
      </c>
      <c r="G135" s="7">
        <v>132.6</v>
      </c>
      <c r="H135" s="6">
        <v>58</v>
      </c>
      <c r="I135" s="5">
        <f>ROUND(ROUND(H135,2)*ROUND(G135,3),2)</f>
        <v>7690.8</v>
      </c>
      <c r="O135">
        <f>(I135*21)/100</f>
        <v>1615.0680000000002</v>
      </c>
      <c r="P135" t="s">
        <v>6</v>
      </c>
    </row>
    <row r="136" spans="1:18" x14ac:dyDescent="0.2">
      <c r="A136" s="4" t="s">
        <v>5</v>
      </c>
      <c r="E136" s="1" t="s">
        <v>4</v>
      </c>
    </row>
    <row r="137" spans="1:18" x14ac:dyDescent="0.2">
      <c r="A137" s="3" t="s">
        <v>3</v>
      </c>
      <c r="E137" s="2" t="s">
        <v>124</v>
      </c>
    </row>
    <row r="138" spans="1:18" ht="38.25" x14ac:dyDescent="0.2">
      <c r="A138" t="s">
        <v>1</v>
      </c>
      <c r="E138" s="1" t="s">
        <v>123</v>
      </c>
    </row>
    <row r="139" spans="1:18" x14ac:dyDescent="0.2">
      <c r="A139" s="10" t="s">
        <v>11</v>
      </c>
      <c r="B139" s="11" t="s">
        <v>122</v>
      </c>
      <c r="C139" s="11" t="s">
        <v>121</v>
      </c>
      <c r="D139" s="10" t="s">
        <v>52</v>
      </c>
      <c r="E139" s="9" t="s">
        <v>120</v>
      </c>
      <c r="F139" s="8" t="s">
        <v>15</v>
      </c>
      <c r="G139" s="7">
        <v>51</v>
      </c>
      <c r="H139" s="6">
        <v>650</v>
      </c>
      <c r="I139" s="5">
        <f>ROUND(ROUND(H139,2)*ROUND(G139,3),2)</f>
        <v>33150</v>
      </c>
      <c r="O139">
        <f>(I139*21)/100</f>
        <v>6961.5</v>
      </c>
      <c r="P139" t="s">
        <v>6</v>
      </c>
    </row>
    <row r="140" spans="1:18" ht="51" x14ac:dyDescent="0.2">
      <c r="A140" s="4" t="s">
        <v>5</v>
      </c>
      <c r="E140" s="1" t="s">
        <v>119</v>
      </c>
    </row>
    <row r="141" spans="1:18" x14ac:dyDescent="0.2">
      <c r="A141" s="3" t="s">
        <v>3</v>
      </c>
      <c r="E141" s="2" t="s">
        <v>118</v>
      </c>
    </row>
    <row r="142" spans="1:18" ht="165.75" x14ac:dyDescent="0.2">
      <c r="A142" t="s">
        <v>1</v>
      </c>
      <c r="E142" s="1" t="s">
        <v>117</v>
      </c>
    </row>
    <row r="143" spans="1:18" x14ac:dyDescent="0.2">
      <c r="A143" s="10" t="s">
        <v>11</v>
      </c>
      <c r="B143" s="11" t="s">
        <v>116</v>
      </c>
      <c r="C143" s="11" t="s">
        <v>115</v>
      </c>
      <c r="D143" s="10" t="s">
        <v>4</v>
      </c>
      <c r="E143" s="9" t="s">
        <v>114</v>
      </c>
      <c r="F143" s="8" t="s">
        <v>113</v>
      </c>
      <c r="G143" s="7">
        <v>103.7</v>
      </c>
      <c r="H143" s="6">
        <v>1280</v>
      </c>
      <c r="I143" s="5">
        <f>ROUND(ROUND(H143,2)*ROUND(G143,3),2)</f>
        <v>132736</v>
      </c>
      <c r="O143">
        <f>(I143*21)/100</f>
        <v>27874.560000000001</v>
      </c>
      <c r="P143" t="s">
        <v>6</v>
      </c>
    </row>
    <row r="144" spans="1:18" x14ac:dyDescent="0.2">
      <c r="A144" s="4" t="s">
        <v>5</v>
      </c>
      <c r="E144" s="1" t="s">
        <v>112</v>
      </c>
    </row>
    <row r="145" spans="1:18" ht="38.25" x14ac:dyDescent="0.2">
      <c r="A145" s="3" t="s">
        <v>3</v>
      </c>
      <c r="E145" s="2" t="s">
        <v>111</v>
      </c>
    </row>
    <row r="146" spans="1:18" ht="38.25" x14ac:dyDescent="0.2">
      <c r="A146" t="s">
        <v>1</v>
      </c>
      <c r="E146" s="1" t="s">
        <v>110</v>
      </c>
    </row>
    <row r="147" spans="1:18" x14ac:dyDescent="0.2">
      <c r="A147" s="10" t="s">
        <v>11</v>
      </c>
      <c r="B147" s="11" t="s">
        <v>109</v>
      </c>
      <c r="C147" s="11" t="s">
        <v>108</v>
      </c>
      <c r="D147" s="10" t="s">
        <v>4</v>
      </c>
      <c r="E147" s="9" t="s">
        <v>107</v>
      </c>
      <c r="F147" s="8" t="s">
        <v>7</v>
      </c>
      <c r="G147" s="7">
        <v>269.62</v>
      </c>
      <c r="H147" s="6">
        <v>58</v>
      </c>
      <c r="I147" s="5">
        <f>ROUND(ROUND(H147,2)*ROUND(G147,3),2)</f>
        <v>15637.96</v>
      </c>
      <c r="O147">
        <f>(I147*21)/100</f>
        <v>3283.9715999999999</v>
      </c>
      <c r="P147" t="s">
        <v>6</v>
      </c>
    </row>
    <row r="148" spans="1:18" x14ac:dyDescent="0.2">
      <c r="A148" s="4" t="s">
        <v>5</v>
      </c>
      <c r="E148" s="1" t="s">
        <v>106</v>
      </c>
    </row>
    <row r="149" spans="1:18" ht="25.5" x14ac:dyDescent="0.2">
      <c r="A149" s="3" t="s">
        <v>3</v>
      </c>
      <c r="E149" s="2" t="s">
        <v>105</v>
      </c>
    </row>
    <row r="150" spans="1:18" ht="102" x14ac:dyDescent="0.2">
      <c r="A150" t="s">
        <v>1</v>
      </c>
      <c r="E150" s="1" t="s">
        <v>104</v>
      </c>
    </row>
    <row r="151" spans="1:18" ht="12.75" customHeight="1" x14ac:dyDescent="0.2">
      <c r="A151" s="13" t="s">
        <v>48</v>
      </c>
      <c r="B151" s="13"/>
      <c r="C151" s="15" t="s">
        <v>103</v>
      </c>
      <c r="D151" s="13"/>
      <c r="E151" s="14" t="s">
        <v>102</v>
      </c>
      <c r="F151" s="13"/>
      <c r="G151" s="13"/>
      <c r="H151" s="13"/>
      <c r="I151" s="12">
        <f>0+Q151</f>
        <v>234362</v>
      </c>
      <c r="O151">
        <f>0+R151</f>
        <v>49216.02</v>
      </c>
      <c r="Q151">
        <f>0+I152</f>
        <v>234362</v>
      </c>
      <c r="R151">
        <f>0+O152</f>
        <v>49216.02</v>
      </c>
    </row>
    <row r="152" spans="1:18" x14ac:dyDescent="0.2">
      <c r="A152" s="10" t="s">
        <v>11</v>
      </c>
      <c r="B152" s="11" t="s">
        <v>101</v>
      </c>
      <c r="C152" s="11" t="s">
        <v>100</v>
      </c>
      <c r="D152" s="10" t="s">
        <v>4</v>
      </c>
      <c r="E152" s="9" t="s">
        <v>99</v>
      </c>
      <c r="F152" s="8" t="s">
        <v>7</v>
      </c>
      <c r="G152" s="7">
        <v>207.4</v>
      </c>
      <c r="H152" s="6">
        <v>1130</v>
      </c>
      <c r="I152" s="5">
        <f>ROUND(ROUND(H152,2)*ROUND(G152,3),2)</f>
        <v>234362</v>
      </c>
      <c r="O152">
        <f>(I152*21)/100</f>
        <v>49216.02</v>
      </c>
      <c r="P152" t="s">
        <v>6</v>
      </c>
    </row>
    <row r="153" spans="1:18" ht="25.5" x14ac:dyDescent="0.2">
      <c r="A153" s="4" t="s">
        <v>5</v>
      </c>
      <c r="E153" s="1" t="s">
        <v>98</v>
      </c>
    </row>
    <row r="154" spans="1:18" ht="38.25" x14ac:dyDescent="0.2">
      <c r="A154" s="3" t="s">
        <v>3</v>
      </c>
      <c r="E154" s="2" t="s">
        <v>97</v>
      </c>
    </row>
    <row r="155" spans="1:18" ht="89.25" x14ac:dyDescent="0.2">
      <c r="A155" t="s">
        <v>1</v>
      </c>
      <c r="E155" s="1" t="s">
        <v>96</v>
      </c>
    </row>
    <row r="156" spans="1:18" ht="12.75" customHeight="1" x14ac:dyDescent="0.2">
      <c r="A156" s="13" t="s">
        <v>48</v>
      </c>
      <c r="B156" s="13"/>
      <c r="C156" s="15" t="s">
        <v>95</v>
      </c>
      <c r="D156" s="13"/>
      <c r="E156" s="14" t="s">
        <v>94</v>
      </c>
      <c r="F156" s="13"/>
      <c r="G156" s="13"/>
      <c r="H156" s="13"/>
      <c r="I156" s="12">
        <f>0+Q156</f>
        <v>153822.59000000003</v>
      </c>
      <c r="O156">
        <f>0+R156</f>
        <v>32302.743899999998</v>
      </c>
      <c r="Q156">
        <f>0+I157+I161+I165+I169+I173</f>
        <v>153822.59000000003</v>
      </c>
      <c r="R156">
        <f>0+O157+O161+O165+O169+O173</f>
        <v>32302.743899999998</v>
      </c>
    </row>
    <row r="157" spans="1:18" x14ac:dyDescent="0.2">
      <c r="A157" s="10" t="s">
        <v>11</v>
      </c>
      <c r="B157" s="11" t="s">
        <v>93</v>
      </c>
      <c r="C157" s="11" t="s">
        <v>92</v>
      </c>
      <c r="D157" s="10" t="s">
        <v>4</v>
      </c>
      <c r="E157" s="9" t="s">
        <v>91</v>
      </c>
      <c r="F157" s="8" t="s">
        <v>7</v>
      </c>
      <c r="G157" s="7">
        <v>207.4</v>
      </c>
      <c r="H157" s="6">
        <v>310</v>
      </c>
      <c r="I157" s="5">
        <f>ROUND(ROUND(H157,2)*ROUND(G157,3),2)</f>
        <v>64294</v>
      </c>
      <c r="O157">
        <f>(I157*21)/100</f>
        <v>13501.74</v>
      </c>
      <c r="P157" t="s">
        <v>6</v>
      </c>
    </row>
    <row r="158" spans="1:18" x14ac:dyDescent="0.2">
      <c r="A158" s="4" t="s">
        <v>5</v>
      </c>
      <c r="E158" s="1" t="s">
        <v>90</v>
      </c>
    </row>
    <row r="159" spans="1:18" ht="38.25" x14ac:dyDescent="0.2">
      <c r="A159" s="3" t="s">
        <v>3</v>
      </c>
      <c r="E159" s="2" t="s">
        <v>85</v>
      </c>
    </row>
    <row r="160" spans="1:18" ht="51" x14ac:dyDescent="0.2">
      <c r="A160" t="s">
        <v>1</v>
      </c>
      <c r="E160" s="1" t="s">
        <v>79</v>
      </c>
    </row>
    <row r="161" spans="1:16" x14ac:dyDescent="0.2">
      <c r="A161" s="10" t="s">
        <v>11</v>
      </c>
      <c r="B161" s="11" t="s">
        <v>89</v>
      </c>
      <c r="C161" s="11" t="s">
        <v>88</v>
      </c>
      <c r="D161" s="10" t="s">
        <v>4</v>
      </c>
      <c r="E161" s="9" t="s">
        <v>87</v>
      </c>
      <c r="F161" s="8" t="s">
        <v>7</v>
      </c>
      <c r="G161" s="7">
        <v>207.4</v>
      </c>
      <c r="H161" s="6">
        <v>365</v>
      </c>
      <c r="I161" s="5">
        <f>ROUND(ROUND(H161,2)*ROUND(G161,3),2)</f>
        <v>75701</v>
      </c>
      <c r="O161">
        <f>(I161*21)/100</f>
        <v>15897.21</v>
      </c>
      <c r="P161" t="s">
        <v>6</v>
      </c>
    </row>
    <row r="162" spans="1:16" x14ac:dyDescent="0.2">
      <c r="A162" s="4" t="s">
        <v>5</v>
      </c>
      <c r="E162" s="1" t="s">
        <v>86</v>
      </c>
    </row>
    <row r="163" spans="1:16" ht="38.25" x14ac:dyDescent="0.2">
      <c r="A163" s="3" t="s">
        <v>3</v>
      </c>
      <c r="E163" s="2" t="s">
        <v>85</v>
      </c>
    </row>
    <row r="164" spans="1:16" ht="51" x14ac:dyDescent="0.2">
      <c r="A164" t="s">
        <v>1</v>
      </c>
      <c r="E164" s="1" t="s">
        <v>79</v>
      </c>
    </row>
    <row r="165" spans="1:16" x14ac:dyDescent="0.2">
      <c r="A165" s="10" t="s">
        <v>11</v>
      </c>
      <c r="B165" s="11" t="s">
        <v>84</v>
      </c>
      <c r="C165" s="11" t="s">
        <v>83</v>
      </c>
      <c r="D165" s="10" t="s">
        <v>4</v>
      </c>
      <c r="E165" s="9" t="s">
        <v>82</v>
      </c>
      <c r="F165" s="8" t="s">
        <v>7</v>
      </c>
      <c r="G165" s="7">
        <v>6.61</v>
      </c>
      <c r="H165" s="6">
        <v>420</v>
      </c>
      <c r="I165" s="5">
        <f>ROUND(ROUND(H165,2)*ROUND(G165,3),2)</f>
        <v>2776.2</v>
      </c>
      <c r="O165">
        <f>(I165*21)/100</f>
        <v>583.00199999999995</v>
      </c>
      <c r="P165" t="s">
        <v>6</v>
      </c>
    </row>
    <row r="166" spans="1:16" x14ac:dyDescent="0.2">
      <c r="A166" s="4" t="s">
        <v>5</v>
      </c>
      <c r="E166" s="1" t="s">
        <v>81</v>
      </c>
    </row>
    <row r="167" spans="1:16" ht="25.5" x14ac:dyDescent="0.2">
      <c r="A167" s="3" t="s">
        <v>3</v>
      </c>
      <c r="E167" s="2" t="s">
        <v>80</v>
      </c>
    </row>
    <row r="168" spans="1:16" ht="51" x14ac:dyDescent="0.2">
      <c r="A168" t="s">
        <v>1</v>
      </c>
      <c r="E168" s="1" t="s">
        <v>79</v>
      </c>
    </row>
    <row r="169" spans="1:16" x14ac:dyDescent="0.2">
      <c r="A169" s="10" t="s">
        <v>11</v>
      </c>
      <c r="B169" s="11" t="s">
        <v>78</v>
      </c>
      <c r="C169" s="11" t="s">
        <v>77</v>
      </c>
      <c r="D169" s="10" t="s">
        <v>76</v>
      </c>
      <c r="E169" s="9" t="s">
        <v>75</v>
      </c>
      <c r="F169" s="8" t="s">
        <v>7</v>
      </c>
      <c r="G169" s="7">
        <v>2.61</v>
      </c>
      <c r="H169" s="6">
        <v>1399</v>
      </c>
      <c r="I169" s="5">
        <f>ROUND(ROUND(H169,2)*ROUND(G169,3),2)</f>
        <v>3651.39</v>
      </c>
      <c r="O169">
        <f>(I169*21)/100</f>
        <v>766.79190000000006</v>
      </c>
      <c r="P169" t="s">
        <v>6</v>
      </c>
    </row>
    <row r="170" spans="1:16" ht="25.5" x14ac:dyDescent="0.2">
      <c r="A170" s="4" t="s">
        <v>5</v>
      </c>
      <c r="E170" s="1" t="s">
        <v>74</v>
      </c>
    </row>
    <row r="171" spans="1:16" ht="25.5" x14ac:dyDescent="0.2">
      <c r="A171" s="3" t="s">
        <v>3</v>
      </c>
      <c r="E171" s="2" t="s">
        <v>73</v>
      </c>
    </row>
    <row r="172" spans="1:16" ht="165.75" x14ac:dyDescent="0.2">
      <c r="A172" t="s">
        <v>1</v>
      </c>
      <c r="E172" s="1" t="s">
        <v>67</v>
      </c>
    </row>
    <row r="173" spans="1:16" ht="25.5" x14ac:dyDescent="0.2">
      <c r="A173" s="10" t="s">
        <v>11</v>
      </c>
      <c r="B173" s="11" t="s">
        <v>72</v>
      </c>
      <c r="C173" s="11" t="s">
        <v>71</v>
      </c>
      <c r="D173" s="10" t="s">
        <v>4</v>
      </c>
      <c r="E173" s="9" t="s">
        <v>70</v>
      </c>
      <c r="F173" s="8" t="s">
        <v>7</v>
      </c>
      <c r="G173" s="7">
        <v>4</v>
      </c>
      <c r="H173" s="6">
        <v>1850</v>
      </c>
      <c r="I173" s="5">
        <f>ROUND(ROUND(H173,2)*ROUND(G173,3),2)</f>
        <v>7400</v>
      </c>
      <c r="O173">
        <f>(I173*21)/100</f>
        <v>1554</v>
      </c>
      <c r="P173" t="s">
        <v>6</v>
      </c>
    </row>
    <row r="174" spans="1:16" x14ac:dyDescent="0.2">
      <c r="A174" s="4" t="s">
        <v>5</v>
      </c>
      <c r="E174" s="1" t="s">
        <v>69</v>
      </c>
    </row>
    <row r="175" spans="1:16" ht="25.5" x14ac:dyDescent="0.2">
      <c r="A175" s="3" t="s">
        <v>3</v>
      </c>
      <c r="E175" s="2" t="s">
        <v>68</v>
      </c>
    </row>
    <row r="176" spans="1:16" ht="165.75" x14ac:dyDescent="0.2">
      <c r="A176" t="s">
        <v>1</v>
      </c>
      <c r="E176" s="1" t="s">
        <v>67</v>
      </c>
    </row>
    <row r="177" spans="1:18" ht="12.75" customHeight="1" x14ac:dyDescent="0.2">
      <c r="A177" s="13" t="s">
        <v>48</v>
      </c>
      <c r="B177" s="13"/>
      <c r="C177" s="15" t="s">
        <v>66</v>
      </c>
      <c r="D177" s="13"/>
      <c r="E177" s="14" t="s">
        <v>65</v>
      </c>
      <c r="F177" s="13"/>
      <c r="G177" s="13"/>
      <c r="H177" s="13"/>
      <c r="I177" s="12">
        <f>0+Q177</f>
        <v>13800</v>
      </c>
      <c r="O177">
        <f>0+R177</f>
        <v>2898</v>
      </c>
      <c r="Q177">
        <f>0+I178+I182+I186</f>
        <v>13800</v>
      </c>
      <c r="R177">
        <f>0+O178+O182+O186</f>
        <v>2898</v>
      </c>
    </row>
    <row r="178" spans="1:18" x14ac:dyDescent="0.2">
      <c r="A178" s="10" t="s">
        <v>11</v>
      </c>
      <c r="B178" s="11" t="s">
        <v>64</v>
      </c>
      <c r="C178" s="11" t="s">
        <v>63</v>
      </c>
      <c r="D178" s="10" t="s">
        <v>4</v>
      </c>
      <c r="E178" s="9" t="s">
        <v>62</v>
      </c>
      <c r="F178" s="8" t="s">
        <v>22</v>
      </c>
      <c r="G178" s="7">
        <v>1</v>
      </c>
      <c r="H178" s="6">
        <v>5500</v>
      </c>
      <c r="I178" s="5">
        <f>ROUND(ROUND(H178,2)*ROUND(G178,3),2)</f>
        <v>5500</v>
      </c>
      <c r="O178">
        <f>(I178*21)/100</f>
        <v>1155</v>
      </c>
      <c r="P178" t="s">
        <v>6</v>
      </c>
    </row>
    <row r="179" spans="1:18" x14ac:dyDescent="0.2">
      <c r="A179" s="4" t="s">
        <v>5</v>
      </c>
      <c r="E179" s="1" t="s">
        <v>61</v>
      </c>
    </row>
    <row r="180" spans="1:18" x14ac:dyDescent="0.2">
      <c r="A180" s="3" t="s">
        <v>3</v>
      </c>
      <c r="E180" s="2" t="s">
        <v>4</v>
      </c>
    </row>
    <row r="181" spans="1:18" ht="38.25" x14ac:dyDescent="0.2">
      <c r="A181" t="s">
        <v>1</v>
      </c>
      <c r="E181" s="1" t="s">
        <v>55</v>
      </c>
    </row>
    <row r="182" spans="1:18" x14ac:dyDescent="0.2">
      <c r="A182" s="10" t="s">
        <v>11</v>
      </c>
      <c r="B182" s="11" t="s">
        <v>60</v>
      </c>
      <c r="C182" s="11" t="s">
        <v>59</v>
      </c>
      <c r="D182" s="10" t="s">
        <v>4</v>
      </c>
      <c r="E182" s="9" t="s">
        <v>58</v>
      </c>
      <c r="F182" s="8" t="s">
        <v>22</v>
      </c>
      <c r="G182" s="7">
        <v>1</v>
      </c>
      <c r="H182" s="6">
        <v>3800</v>
      </c>
      <c r="I182" s="5">
        <f>ROUND(ROUND(H182,2)*ROUND(G182,3),2)</f>
        <v>3800</v>
      </c>
      <c r="O182">
        <f>(I182*21)/100</f>
        <v>798</v>
      </c>
      <c r="P182" t="s">
        <v>6</v>
      </c>
    </row>
    <row r="183" spans="1:18" x14ac:dyDescent="0.2">
      <c r="A183" s="4" t="s">
        <v>5</v>
      </c>
      <c r="E183" s="1" t="s">
        <v>57</v>
      </c>
    </row>
    <row r="184" spans="1:18" x14ac:dyDescent="0.2">
      <c r="A184" s="3" t="s">
        <v>3</v>
      </c>
      <c r="E184" s="2" t="s">
        <v>56</v>
      </c>
    </row>
    <row r="185" spans="1:18" ht="38.25" x14ac:dyDescent="0.2">
      <c r="A185" t="s">
        <v>1</v>
      </c>
      <c r="E185" s="1" t="s">
        <v>55</v>
      </c>
    </row>
    <row r="186" spans="1:18" x14ac:dyDescent="0.2">
      <c r="A186" s="10" t="s">
        <v>11</v>
      </c>
      <c r="B186" s="11" t="s">
        <v>54</v>
      </c>
      <c r="C186" s="11" t="s">
        <v>53</v>
      </c>
      <c r="D186" s="10" t="s">
        <v>52</v>
      </c>
      <c r="E186" s="9" t="s">
        <v>51</v>
      </c>
      <c r="F186" s="8" t="s">
        <v>22</v>
      </c>
      <c r="G186" s="7">
        <v>1</v>
      </c>
      <c r="H186" s="6">
        <v>4500</v>
      </c>
      <c r="I186" s="5">
        <f>ROUND(ROUND(H186,2)*ROUND(G186,3),2)</f>
        <v>4500</v>
      </c>
      <c r="O186">
        <f>(I186*21)/100</f>
        <v>945</v>
      </c>
      <c r="P186" t="s">
        <v>6</v>
      </c>
    </row>
    <row r="187" spans="1:18" x14ac:dyDescent="0.2">
      <c r="A187" s="4" t="s">
        <v>5</v>
      </c>
      <c r="E187" s="1" t="s">
        <v>4</v>
      </c>
    </row>
    <row r="188" spans="1:18" x14ac:dyDescent="0.2">
      <c r="A188" s="3" t="s">
        <v>3</v>
      </c>
      <c r="E188" s="2" t="s">
        <v>50</v>
      </c>
    </row>
    <row r="189" spans="1:18" ht="51" x14ac:dyDescent="0.2">
      <c r="A189" t="s">
        <v>1</v>
      </c>
      <c r="E189" s="1" t="s">
        <v>49</v>
      </c>
    </row>
    <row r="190" spans="1:18" ht="12.75" customHeight="1" x14ac:dyDescent="0.2">
      <c r="A190" s="13" t="s">
        <v>48</v>
      </c>
      <c r="B190" s="13"/>
      <c r="C190" s="15" t="s">
        <v>47</v>
      </c>
      <c r="D190" s="13"/>
      <c r="E190" s="14" t="s">
        <v>46</v>
      </c>
      <c r="F190" s="13"/>
      <c r="G190" s="13"/>
      <c r="H190" s="13"/>
      <c r="I190" s="12">
        <f>0+Q190</f>
        <v>111580.2</v>
      </c>
      <c r="O190">
        <f>0+R190</f>
        <v>23431.842000000001</v>
      </c>
      <c r="Q190">
        <f>0+I191+I195+I199+I203+I207+I211+I215</f>
        <v>111580.2</v>
      </c>
      <c r="R190">
        <f>0+O191+O195+O199+O203+O207+O211+O215</f>
        <v>23431.842000000001</v>
      </c>
    </row>
    <row r="191" spans="1:18" ht="25.5" x14ac:dyDescent="0.2">
      <c r="A191" s="10" t="s">
        <v>11</v>
      </c>
      <c r="B191" s="11" t="s">
        <v>45</v>
      </c>
      <c r="C191" s="11" t="s">
        <v>44</v>
      </c>
      <c r="D191" s="10" t="s">
        <v>4</v>
      </c>
      <c r="E191" s="9" t="s">
        <v>43</v>
      </c>
      <c r="F191" s="8" t="s">
        <v>22</v>
      </c>
      <c r="G191" s="7">
        <v>2</v>
      </c>
      <c r="H191" s="6">
        <v>4400</v>
      </c>
      <c r="I191" s="5">
        <f>ROUND(ROUND(H191,2)*ROUND(G191,3),2)</f>
        <v>8800</v>
      </c>
      <c r="O191">
        <f>(I191*21)/100</f>
        <v>1848</v>
      </c>
      <c r="P191" t="s">
        <v>6</v>
      </c>
    </row>
    <row r="192" spans="1:18" x14ac:dyDescent="0.2">
      <c r="A192" s="4" t="s">
        <v>5</v>
      </c>
      <c r="E192" s="1" t="s">
        <v>4</v>
      </c>
    </row>
    <row r="193" spans="1:16" x14ac:dyDescent="0.2">
      <c r="A193" s="3" t="s">
        <v>3</v>
      </c>
      <c r="E193" s="2" t="s">
        <v>42</v>
      </c>
    </row>
    <row r="194" spans="1:16" ht="25.5" x14ac:dyDescent="0.2">
      <c r="A194" t="s">
        <v>1</v>
      </c>
      <c r="E194" s="1" t="s">
        <v>41</v>
      </c>
    </row>
    <row r="195" spans="1:16" ht="25.5" x14ac:dyDescent="0.2">
      <c r="A195" s="10" t="s">
        <v>11</v>
      </c>
      <c r="B195" s="11" t="s">
        <v>40</v>
      </c>
      <c r="C195" s="11" t="s">
        <v>39</v>
      </c>
      <c r="D195" s="10" t="s">
        <v>4</v>
      </c>
      <c r="E195" s="9" t="s">
        <v>38</v>
      </c>
      <c r="F195" s="8" t="s">
        <v>22</v>
      </c>
      <c r="G195" s="7">
        <v>3</v>
      </c>
      <c r="H195" s="6">
        <v>800</v>
      </c>
      <c r="I195" s="5">
        <f>ROUND(ROUND(H195,2)*ROUND(G195,3),2)</f>
        <v>2400</v>
      </c>
      <c r="O195">
        <f>(I195*21)/100</f>
        <v>504</v>
      </c>
      <c r="P195" t="s">
        <v>6</v>
      </c>
    </row>
    <row r="196" spans="1:16" x14ac:dyDescent="0.2">
      <c r="A196" s="4" t="s">
        <v>5</v>
      </c>
      <c r="E196" s="1" t="s">
        <v>37</v>
      </c>
    </row>
    <row r="197" spans="1:16" ht="38.25" x14ac:dyDescent="0.2">
      <c r="A197" s="3" t="s">
        <v>3</v>
      </c>
      <c r="E197" s="2" t="s">
        <v>36</v>
      </c>
    </row>
    <row r="198" spans="1:16" ht="25.5" x14ac:dyDescent="0.2">
      <c r="A198" t="s">
        <v>1</v>
      </c>
      <c r="E198" s="1" t="s">
        <v>26</v>
      </c>
    </row>
    <row r="199" spans="1:16" ht="25.5" x14ac:dyDescent="0.2">
      <c r="A199" s="10" t="s">
        <v>11</v>
      </c>
      <c r="B199" s="11" t="s">
        <v>35</v>
      </c>
      <c r="C199" s="11" t="s">
        <v>34</v>
      </c>
      <c r="D199" s="10" t="s">
        <v>4</v>
      </c>
      <c r="E199" s="9" t="s">
        <v>33</v>
      </c>
      <c r="F199" s="8" t="s">
        <v>22</v>
      </c>
      <c r="G199" s="7">
        <v>1</v>
      </c>
      <c r="H199" s="6">
        <v>2500</v>
      </c>
      <c r="I199" s="5">
        <f>ROUND(ROUND(H199,2)*ROUND(G199,3),2)</f>
        <v>2500</v>
      </c>
      <c r="O199">
        <f>(I199*21)/100</f>
        <v>525</v>
      </c>
      <c r="P199" t="s">
        <v>6</v>
      </c>
    </row>
    <row r="200" spans="1:16" x14ac:dyDescent="0.2">
      <c r="A200" s="4" t="s">
        <v>5</v>
      </c>
      <c r="E200" s="1" t="s">
        <v>4</v>
      </c>
    </row>
    <row r="201" spans="1:16" x14ac:dyDescent="0.2">
      <c r="A201" s="3" t="s">
        <v>3</v>
      </c>
      <c r="E201" s="2" t="s">
        <v>32</v>
      </c>
    </row>
    <row r="202" spans="1:16" ht="38.25" x14ac:dyDescent="0.2">
      <c r="A202" t="s">
        <v>1</v>
      </c>
      <c r="E202" s="1" t="s">
        <v>31</v>
      </c>
    </row>
    <row r="203" spans="1:16" x14ac:dyDescent="0.2">
      <c r="A203" s="10" t="s">
        <v>11</v>
      </c>
      <c r="B203" s="11" t="s">
        <v>30</v>
      </c>
      <c r="C203" s="11" t="s">
        <v>29</v>
      </c>
      <c r="D203" s="10" t="s">
        <v>4</v>
      </c>
      <c r="E203" s="9" t="s">
        <v>28</v>
      </c>
      <c r="F203" s="8" t="s">
        <v>22</v>
      </c>
      <c r="G203" s="7">
        <v>2</v>
      </c>
      <c r="H203" s="6">
        <v>800</v>
      </c>
      <c r="I203" s="5">
        <f>ROUND(ROUND(H203,2)*ROUND(G203,3),2)</f>
        <v>1600</v>
      </c>
      <c r="O203">
        <f>(I203*21)/100</f>
        <v>336</v>
      </c>
      <c r="P203" t="s">
        <v>6</v>
      </c>
    </row>
    <row r="204" spans="1:16" x14ac:dyDescent="0.2">
      <c r="A204" s="4" t="s">
        <v>5</v>
      </c>
      <c r="E204" s="1" t="s">
        <v>4</v>
      </c>
    </row>
    <row r="205" spans="1:16" ht="51" x14ac:dyDescent="0.2">
      <c r="A205" s="3" t="s">
        <v>3</v>
      </c>
      <c r="E205" s="2" t="s">
        <v>27</v>
      </c>
    </row>
    <row r="206" spans="1:16" ht="25.5" x14ac:dyDescent="0.2">
      <c r="A206" t="s">
        <v>1</v>
      </c>
      <c r="E206" s="1" t="s">
        <v>26</v>
      </c>
    </row>
    <row r="207" spans="1:16" x14ac:dyDescent="0.2">
      <c r="A207" s="10" t="s">
        <v>11</v>
      </c>
      <c r="B207" s="11" t="s">
        <v>25</v>
      </c>
      <c r="C207" s="11" t="s">
        <v>24</v>
      </c>
      <c r="D207" s="10" t="s">
        <v>4</v>
      </c>
      <c r="E207" s="9" t="s">
        <v>23</v>
      </c>
      <c r="F207" s="8" t="s">
        <v>22</v>
      </c>
      <c r="G207" s="7">
        <v>7</v>
      </c>
      <c r="H207" s="6">
        <v>7200</v>
      </c>
      <c r="I207" s="5">
        <f>ROUND(ROUND(H207,2)*ROUND(G207,3),2)</f>
        <v>50400</v>
      </c>
      <c r="O207">
        <f>(I207*21)/100</f>
        <v>10584</v>
      </c>
      <c r="P207" t="s">
        <v>6</v>
      </c>
    </row>
    <row r="208" spans="1:16" ht="38.25" x14ac:dyDescent="0.2">
      <c r="A208" s="4" t="s">
        <v>5</v>
      </c>
      <c r="E208" s="1" t="s">
        <v>21</v>
      </c>
    </row>
    <row r="209" spans="1:16" x14ac:dyDescent="0.2">
      <c r="A209" s="3" t="s">
        <v>3</v>
      </c>
      <c r="E209" s="2" t="s">
        <v>20</v>
      </c>
    </row>
    <row r="210" spans="1:16" x14ac:dyDescent="0.2">
      <c r="A210" t="s">
        <v>1</v>
      </c>
      <c r="E210" s="1" t="s">
        <v>19</v>
      </c>
    </row>
    <row r="211" spans="1:16" x14ac:dyDescent="0.2">
      <c r="A211" s="10" t="s">
        <v>11</v>
      </c>
      <c r="B211" s="11" t="s">
        <v>18</v>
      </c>
      <c r="C211" s="11" t="s">
        <v>17</v>
      </c>
      <c r="D211" s="10" t="s">
        <v>4</v>
      </c>
      <c r="E211" s="9" t="s">
        <v>16</v>
      </c>
      <c r="F211" s="8" t="s">
        <v>15</v>
      </c>
      <c r="G211" s="7">
        <v>64</v>
      </c>
      <c r="H211" s="6">
        <v>650</v>
      </c>
      <c r="I211" s="5">
        <f>ROUND(ROUND(H211,2)*ROUND(G211,3),2)</f>
        <v>41600</v>
      </c>
      <c r="O211">
        <f>(I211*21)/100</f>
        <v>8736</v>
      </c>
      <c r="P211" t="s">
        <v>6</v>
      </c>
    </row>
    <row r="212" spans="1:16" ht="25.5" x14ac:dyDescent="0.2">
      <c r="A212" s="4" t="s">
        <v>5</v>
      </c>
      <c r="E212" s="1" t="s">
        <v>14</v>
      </c>
    </row>
    <row r="213" spans="1:16" ht="25.5" x14ac:dyDescent="0.2">
      <c r="A213" s="3" t="s">
        <v>3</v>
      </c>
      <c r="E213" s="2" t="s">
        <v>13</v>
      </c>
    </row>
    <row r="214" spans="1:16" ht="51" x14ac:dyDescent="0.2">
      <c r="A214" t="s">
        <v>1</v>
      </c>
      <c r="E214" s="1" t="s">
        <v>12</v>
      </c>
    </row>
    <row r="215" spans="1:16" x14ac:dyDescent="0.2">
      <c r="A215" s="10" t="s">
        <v>11</v>
      </c>
      <c r="B215" s="11" t="s">
        <v>10</v>
      </c>
      <c r="C215" s="11" t="s">
        <v>9</v>
      </c>
      <c r="D215" s="10" t="s">
        <v>4</v>
      </c>
      <c r="E215" s="9" t="s">
        <v>8</v>
      </c>
      <c r="F215" s="8" t="s">
        <v>7</v>
      </c>
      <c r="G215" s="7">
        <v>214.01</v>
      </c>
      <c r="H215" s="6">
        <v>20</v>
      </c>
      <c r="I215" s="5">
        <f>ROUND(ROUND(H215,2)*ROUND(G215,3),2)</f>
        <v>4280.2</v>
      </c>
      <c r="O215">
        <f>(I215*21)/100</f>
        <v>898.84199999999998</v>
      </c>
      <c r="P215" t="s">
        <v>6</v>
      </c>
    </row>
    <row r="216" spans="1:16" x14ac:dyDescent="0.2">
      <c r="A216" s="4" t="s">
        <v>5</v>
      </c>
      <c r="E216" s="1" t="s">
        <v>4</v>
      </c>
    </row>
    <row r="217" spans="1:16" ht="25.5" x14ac:dyDescent="0.2">
      <c r="A217" s="3" t="s">
        <v>3</v>
      </c>
      <c r="E217" s="2" t="s">
        <v>2</v>
      </c>
    </row>
    <row r="218" spans="1:16" ht="25.5" x14ac:dyDescent="0.2">
      <c r="A218" t="s">
        <v>1</v>
      </c>
      <c r="E218" s="1" t="s">
        <v>0</v>
      </c>
    </row>
  </sheetData>
  <sheetProtection sheet="1" objects="1" scenarios="1"/>
  <mergeCells count="10">
    <mergeCell ref="A5:A6"/>
    <mergeCell ref="B5:B6"/>
    <mergeCell ref="C5:C6"/>
    <mergeCell ref="D5:D6"/>
    <mergeCell ref="E5:E6"/>
    <mergeCell ref="F5:F6"/>
    <mergeCell ref="G5:G6"/>
    <mergeCell ref="H5:I5"/>
    <mergeCell ref="C3:D3"/>
    <mergeCell ref="C4:D4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 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Jan Drápalík</cp:lastModifiedBy>
  <dcterms:created xsi:type="dcterms:W3CDTF">2023-07-13T11:54:52Z</dcterms:created>
  <dcterms:modified xsi:type="dcterms:W3CDTF">2023-09-08T09:11:52Z</dcterms:modified>
</cp:coreProperties>
</file>