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Tributum\MŠ Babice (Dráček)\2024\rozpočet\OBEC\"/>
    </mc:Choice>
  </mc:AlternateContent>
  <xr:revisionPtr revIDLastSave="0" documentId="13_ncr:1_{2C8BF9E8-1AEF-426E-BBFB-5793C31C00A5}" xr6:coauthVersionLast="47" xr6:coauthVersionMax="47" xr10:uidLastSave="{00000000-0000-0000-0000-000000000000}"/>
  <bookViews>
    <workbookView xWindow="-120" yWindow="-120" windowWidth="24240" windowHeight="13140" xr2:uid="{963CB69A-E383-42D7-8E42-D6DE91855DD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C16" i="1" l="1"/>
  <c r="C32" i="1"/>
  <c r="C51" i="1"/>
  <c r="C48" i="1"/>
  <c r="C40" i="1"/>
  <c r="B32" i="1" l="1"/>
  <c r="B36" i="1"/>
  <c r="B41" i="1"/>
  <c r="B47" i="1"/>
  <c r="B43" i="1" l="1"/>
  <c r="B54" i="1" s="1"/>
  <c r="B50" i="1" s="1"/>
  <c r="B56" i="1" s="1"/>
  <c r="C41" i="1"/>
  <c r="C47" i="1"/>
  <c r="C36" i="1"/>
  <c r="C43" i="1" l="1"/>
  <c r="C54" i="1" s="1"/>
  <c r="C50" i="1" l="1"/>
  <c r="C56" i="1" s="1"/>
</calcChain>
</file>

<file path=xl/sharedStrings.xml><?xml version="1.0" encoding="utf-8"?>
<sst xmlns="http://schemas.openxmlformats.org/spreadsheetml/2006/main" count="54" uniqueCount="54">
  <si>
    <t>Kancelářské potřeby</t>
  </si>
  <si>
    <t>výtvarné potřeby apod.</t>
  </si>
  <si>
    <t>pracovní oděv a obuv</t>
  </si>
  <si>
    <t>Vybavení ICT-počítače-doplňky do 2.000</t>
  </si>
  <si>
    <t>Ostatní materiál</t>
  </si>
  <si>
    <t>Plyn</t>
  </si>
  <si>
    <t>Elektřina</t>
  </si>
  <si>
    <t>Voda</t>
  </si>
  <si>
    <t>Opravy a udržování</t>
  </si>
  <si>
    <t>GDPR</t>
  </si>
  <si>
    <t>účetnictví</t>
  </si>
  <si>
    <t xml:space="preserve">Software </t>
  </si>
  <si>
    <t>Školení a semináře</t>
  </si>
  <si>
    <t>Telefonní poplatky</t>
  </si>
  <si>
    <t>Poštovné</t>
  </si>
  <si>
    <t>Ostatní služby</t>
  </si>
  <si>
    <t>Osobní náklady</t>
  </si>
  <si>
    <t xml:space="preserve">Bankovní poplatky </t>
  </si>
  <si>
    <t>Pojištění ostatní</t>
  </si>
  <si>
    <t>Celkem normativní</t>
  </si>
  <si>
    <t>Účelové</t>
  </si>
  <si>
    <t>odpisy</t>
  </si>
  <si>
    <t>celkem účelové</t>
  </si>
  <si>
    <t>Mimořádné</t>
  </si>
  <si>
    <t>Velké opravy a údržby</t>
  </si>
  <si>
    <t>Celkem mimořádné</t>
  </si>
  <si>
    <t>Výdaje</t>
  </si>
  <si>
    <t>Normativní</t>
  </si>
  <si>
    <t>Celkem výdaje</t>
  </si>
  <si>
    <t>Příjmy</t>
  </si>
  <si>
    <t>Stanovené zřizovatelem</t>
  </si>
  <si>
    <t>Další příjmy</t>
  </si>
  <si>
    <t>Příjmy z kraje</t>
  </si>
  <si>
    <t>Dotace-šablony</t>
  </si>
  <si>
    <t>Nájemné-hospodářská činnost</t>
  </si>
  <si>
    <t>Příspěvek zřizovatele</t>
  </si>
  <si>
    <t>Celkem příjmy</t>
  </si>
  <si>
    <t>V Babicích dne</t>
  </si>
  <si>
    <t>Drobný majetek 2-40 tis. Kč</t>
  </si>
  <si>
    <t>Hračky a didaktické pomůcky</t>
  </si>
  <si>
    <t>Knihy</t>
  </si>
  <si>
    <t>Úplata za vzdělávání-školné</t>
  </si>
  <si>
    <t>škola: MŠ Dráček</t>
  </si>
  <si>
    <t>Schválený rozpočet neinvestičních výdajů na rok 2025</t>
  </si>
  <si>
    <t>Kuchyň-vybavení do 2.000,- Kč</t>
  </si>
  <si>
    <t>Majetek do 2.000,- Kč</t>
  </si>
  <si>
    <t>Stabilizační příspěvky</t>
  </si>
  <si>
    <t>Cestovné</t>
  </si>
  <si>
    <t>především drogerie</t>
  </si>
  <si>
    <t>doplatek za rok 2024 byl 14 tis. Kč</t>
  </si>
  <si>
    <t>BOZP+praní a mandlování</t>
  </si>
  <si>
    <t>renovace podlah, malování, čištění písku</t>
  </si>
  <si>
    <t>0,5 úvazku kuchařky+0,1 úvazku hospodářky+0,2 úvazku uklízečky jsou placeny z rozpočtu školky nad rámec krajských peněz</t>
  </si>
  <si>
    <r>
      <t>9 zamců, 1tis/měsíc, 10 měsíců,</t>
    </r>
    <r>
      <rPr>
        <sz val="11"/>
        <rFont val="Calibri"/>
        <family val="2"/>
        <charset val="238"/>
        <scheme val="minor"/>
      </rPr>
      <t xml:space="preserve"> plus ODVODY</t>
    </r>
    <r>
      <rPr>
        <sz val="11"/>
        <color theme="1"/>
        <rFont val="Calibri"/>
        <family val="2"/>
        <charset val="238"/>
        <scheme val="minor"/>
      </rPr>
      <t>+cca 900 obědů po 57,- Kč (cena 1 oběda je 112,- Kč)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</si>
</sst>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.0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1" xfId="0" applyFont="1" applyFill="1" applyBorder="1"/>
    <xf numFmtId="164" fontId="3" fillId="0" borderId="2" xfId="0" applyNumberFormat="1" applyFont="1" applyBorder="1" applyAlignment="1">
      <alignment horizontal="left" vertical="top" readingOrder="3"/>
    </xf>
    <xf numFmtId="4" fontId="3" fillId="0" borderId="3" xfId="0" applyNumberFormat="1" applyFont="1" applyBorder="1" applyAlignment="1">
      <alignment horizontal="right" vertical="top"/>
    </xf>
    <xf numFmtId="164" fontId="3" fillId="0" borderId="4" xfId="0" applyNumberFormat="1" applyFont="1" applyBorder="1" applyAlignment="1">
      <alignment horizontal="left" vertical="top" readingOrder="3"/>
    </xf>
    <xf numFmtId="4" fontId="3" fillId="0" borderId="5" xfId="0" applyNumberFormat="1" applyFont="1" applyBorder="1" applyAlignment="1">
      <alignment horizontal="right" vertical="top"/>
    </xf>
    <xf numFmtId="164" fontId="3" fillId="2" borderId="4" xfId="0" applyNumberFormat="1" applyFont="1" applyFill="1" applyBorder="1" applyAlignment="1">
      <alignment horizontal="left" vertical="top" readingOrder="3"/>
    </xf>
    <xf numFmtId="4" fontId="3" fillId="2" borderId="5" xfId="0" applyNumberFormat="1" applyFont="1" applyFill="1" applyBorder="1" applyAlignment="1">
      <alignment horizontal="right" vertical="top"/>
    </xf>
    <xf numFmtId="0" fontId="2" fillId="3" borderId="0" xfId="0" applyFont="1" applyFill="1"/>
    <xf numFmtId="4" fontId="2" fillId="3" borderId="0" xfId="0" applyNumberFormat="1" applyFont="1" applyFill="1"/>
    <xf numFmtId="164" fontId="3" fillId="3" borderId="4" xfId="0" applyNumberFormat="1" applyFont="1" applyFill="1" applyBorder="1" applyAlignment="1">
      <alignment horizontal="left" vertical="top" readingOrder="3"/>
    </xf>
    <xf numFmtId="4" fontId="3" fillId="3" borderId="5" xfId="0" applyNumberFormat="1" applyFont="1" applyFill="1" applyBorder="1" applyAlignment="1">
      <alignment horizontal="right" vertical="top"/>
    </xf>
    <xf numFmtId="0" fontId="0" fillId="0" borderId="6" xfId="0" applyBorder="1"/>
    <xf numFmtId="0" fontId="0" fillId="0" borderId="5" xfId="0" applyBorder="1"/>
    <xf numFmtId="0" fontId="0" fillId="2" borderId="7" xfId="0" applyFill="1" applyBorder="1"/>
    <xf numFmtId="4" fontId="0" fillId="2" borderId="8" xfId="0" applyNumberFormat="1" applyFill="1" applyBorder="1"/>
    <xf numFmtId="0" fontId="1" fillId="0" borderId="0" xfId="0" applyFont="1"/>
    <xf numFmtId="14" fontId="0" fillId="0" borderId="0" xfId="0" applyNumberFormat="1"/>
    <xf numFmtId="4" fontId="5" fillId="0" borderId="0" xfId="0" applyNumberFormat="1" applyFont="1"/>
    <xf numFmtId="1" fontId="2" fillId="2" borderId="1" xfId="0" applyNumberFormat="1" applyFont="1" applyFill="1" applyBorder="1"/>
    <xf numFmtId="0" fontId="4" fillId="0" borderId="0" xfId="0" applyFont="1"/>
    <xf numFmtId="0" fontId="6" fillId="0" borderId="0" xfId="0" applyFont="1"/>
    <xf numFmtId="4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5D011-AE61-4344-9DA0-CD14B2BF3813}">
  <sheetPr>
    <pageSetUpPr fitToPage="1"/>
  </sheetPr>
  <dimension ref="A1:E59"/>
  <sheetViews>
    <sheetView tabSelected="1" topLeftCell="A41" workbookViewId="0">
      <selection activeCell="D64" sqref="D64"/>
    </sheetView>
  </sheetViews>
  <sheetFormatPr defaultRowHeight="15" outlineLevelCol="1" x14ac:dyDescent="0.25"/>
  <cols>
    <col min="1" max="1" width="32.7109375" bestFit="1" customWidth="1"/>
    <col min="2" max="3" width="32" customWidth="1"/>
    <col min="4" max="4" width="21.5703125" hidden="1" customWidth="1" outlineLevel="1"/>
    <col min="5" max="5" width="9.140625" collapsed="1"/>
  </cols>
  <sheetData>
    <row r="1" spans="1:4" x14ac:dyDescent="0.25">
      <c r="A1" s="16" t="s">
        <v>42</v>
      </c>
      <c r="B1" s="16"/>
      <c r="C1" s="16"/>
    </row>
    <row r="3" spans="1:4" ht="18.75" x14ac:dyDescent="0.3">
      <c r="A3" s="20" t="s">
        <v>43</v>
      </c>
    </row>
    <row r="4" spans="1:4" ht="15.75" thickBot="1" x14ac:dyDescent="0.3"/>
    <row r="5" spans="1:4" ht="15.75" thickBot="1" x14ac:dyDescent="0.3">
      <c r="A5" s="1" t="s">
        <v>26</v>
      </c>
      <c r="B5" s="19">
        <v>2024</v>
      </c>
      <c r="C5" s="19">
        <v>2025</v>
      </c>
    </row>
    <row r="6" spans="1:4" x14ac:dyDescent="0.25">
      <c r="A6" s="8" t="s">
        <v>27</v>
      </c>
      <c r="B6" s="9"/>
      <c r="C6" s="9"/>
    </row>
    <row r="7" spans="1:4" x14ac:dyDescent="0.25">
      <c r="A7" s="2" t="s">
        <v>0</v>
      </c>
      <c r="B7" s="3">
        <v>45000</v>
      </c>
      <c r="C7" s="3">
        <v>40000</v>
      </c>
    </row>
    <row r="8" spans="1:4" s="21" customFormat="1" x14ac:dyDescent="0.25">
      <c r="A8" s="2" t="s">
        <v>39</v>
      </c>
      <c r="B8" s="3">
        <v>20000</v>
      </c>
      <c r="C8" s="3">
        <v>20000</v>
      </c>
    </row>
    <row r="9" spans="1:4" s="21" customFormat="1" x14ac:dyDescent="0.25">
      <c r="A9" s="2" t="s">
        <v>1</v>
      </c>
      <c r="B9" s="3">
        <v>20000</v>
      </c>
      <c r="C9" s="3">
        <v>20000</v>
      </c>
    </row>
    <row r="10" spans="1:4" s="21" customFormat="1" x14ac:dyDescent="0.25">
      <c r="A10" s="2" t="s">
        <v>2</v>
      </c>
      <c r="B10" s="3">
        <v>4000</v>
      </c>
      <c r="C10" s="3">
        <v>4000</v>
      </c>
    </row>
    <row r="11" spans="1:4" s="21" customFormat="1" x14ac:dyDescent="0.25">
      <c r="A11" s="2" t="s">
        <v>40</v>
      </c>
      <c r="B11" s="3">
        <v>5000</v>
      </c>
      <c r="C11" s="3">
        <v>4000</v>
      </c>
    </row>
    <row r="12" spans="1:4" s="21" customFormat="1" x14ac:dyDescent="0.25">
      <c r="A12" s="2" t="s">
        <v>3</v>
      </c>
      <c r="B12" s="3">
        <v>3000</v>
      </c>
      <c r="C12" s="3">
        <v>3000</v>
      </c>
    </row>
    <row r="13" spans="1:4" s="21" customFormat="1" x14ac:dyDescent="0.25">
      <c r="A13" s="2" t="s">
        <v>44</v>
      </c>
      <c r="B13" s="3"/>
      <c r="C13" s="3">
        <v>5000</v>
      </c>
    </row>
    <row r="14" spans="1:4" s="21" customFormat="1" x14ac:dyDescent="0.25">
      <c r="A14" s="2" t="s">
        <v>45</v>
      </c>
      <c r="B14" s="3">
        <v>20000</v>
      </c>
      <c r="C14" s="3">
        <v>15000</v>
      </c>
    </row>
    <row r="15" spans="1:4" s="21" customFormat="1" x14ac:dyDescent="0.25">
      <c r="A15" s="2" t="s">
        <v>4</v>
      </c>
      <c r="B15" s="3">
        <v>60000</v>
      </c>
      <c r="C15" s="3">
        <v>60000</v>
      </c>
      <c r="D15" s="21" t="s">
        <v>48</v>
      </c>
    </row>
    <row r="16" spans="1:4" s="21" customFormat="1" x14ac:dyDescent="0.25">
      <c r="A16" s="2" t="s">
        <v>5</v>
      </c>
      <c r="B16" s="3">
        <v>37200</v>
      </c>
      <c r="C16" s="3">
        <f>6000*12</f>
        <v>72000</v>
      </c>
    </row>
    <row r="17" spans="1:4" s="21" customFormat="1" x14ac:dyDescent="0.25">
      <c r="A17" s="2" t="s">
        <v>6</v>
      </c>
      <c r="B17" s="3">
        <v>72000</v>
      </c>
      <c r="C17" s="3">
        <v>90000</v>
      </c>
      <c r="D17" s="21" t="s">
        <v>49</v>
      </c>
    </row>
    <row r="18" spans="1:4" s="21" customFormat="1" x14ac:dyDescent="0.25">
      <c r="A18" s="2" t="s">
        <v>7</v>
      </c>
      <c r="B18" s="3">
        <v>54000</v>
      </c>
      <c r="C18" s="3">
        <v>54000</v>
      </c>
    </row>
    <row r="19" spans="1:4" s="21" customFormat="1" x14ac:dyDescent="0.25">
      <c r="A19" s="2" t="s">
        <v>8</v>
      </c>
      <c r="B19" s="3">
        <v>187000</v>
      </c>
      <c r="C19" s="3">
        <v>100000</v>
      </c>
      <c r="D19" s="21" t="s">
        <v>51</v>
      </c>
    </row>
    <row r="20" spans="1:4" s="21" customFormat="1" x14ac:dyDescent="0.25">
      <c r="A20" s="2" t="s">
        <v>47</v>
      </c>
      <c r="B20" s="3"/>
      <c r="C20" s="3">
        <v>4000</v>
      </c>
    </row>
    <row r="21" spans="1:4" s="21" customFormat="1" x14ac:dyDescent="0.25">
      <c r="A21" s="2" t="s">
        <v>9</v>
      </c>
      <c r="B21" s="3">
        <v>6000</v>
      </c>
      <c r="C21" s="3">
        <v>6000</v>
      </c>
    </row>
    <row r="22" spans="1:4" x14ac:dyDescent="0.25">
      <c r="A22" s="2" t="s">
        <v>10</v>
      </c>
      <c r="B22" s="3">
        <v>114000</v>
      </c>
      <c r="C22" s="3">
        <v>114000</v>
      </c>
    </row>
    <row r="23" spans="1:4" x14ac:dyDescent="0.25">
      <c r="A23" s="2" t="s">
        <v>11</v>
      </c>
      <c r="B23" s="3">
        <v>25000</v>
      </c>
      <c r="C23" s="3">
        <v>25000</v>
      </c>
      <c r="D23" s="21"/>
    </row>
    <row r="24" spans="1:4" x14ac:dyDescent="0.25">
      <c r="A24" s="2" t="s">
        <v>12</v>
      </c>
      <c r="B24" s="3">
        <v>40000</v>
      </c>
      <c r="C24" s="3">
        <v>30000</v>
      </c>
    </row>
    <row r="25" spans="1:4" x14ac:dyDescent="0.25">
      <c r="A25" s="2" t="s">
        <v>13</v>
      </c>
      <c r="B25" s="3">
        <v>24000</v>
      </c>
      <c r="C25" s="3">
        <v>15000</v>
      </c>
      <c r="D25" s="21"/>
    </row>
    <row r="26" spans="1:4" x14ac:dyDescent="0.25">
      <c r="A26" s="2" t="s">
        <v>14</v>
      </c>
      <c r="B26" s="3">
        <v>2000</v>
      </c>
      <c r="C26" s="3">
        <v>2000</v>
      </c>
    </row>
    <row r="27" spans="1:4" x14ac:dyDescent="0.25">
      <c r="A27" s="2" t="s">
        <v>15</v>
      </c>
      <c r="B27" s="3">
        <v>20000</v>
      </c>
      <c r="C27" s="3">
        <v>23000</v>
      </c>
      <c r="D27" t="s">
        <v>50</v>
      </c>
    </row>
    <row r="28" spans="1:4" x14ac:dyDescent="0.25">
      <c r="A28" s="2" t="s">
        <v>17</v>
      </c>
      <c r="B28" s="3">
        <v>12000</v>
      </c>
      <c r="C28" s="3">
        <v>5000</v>
      </c>
    </row>
    <row r="29" spans="1:4" x14ac:dyDescent="0.25">
      <c r="A29" s="2" t="s">
        <v>38</v>
      </c>
      <c r="B29" s="3">
        <v>80000</v>
      </c>
      <c r="C29" s="3">
        <v>40000</v>
      </c>
    </row>
    <row r="30" spans="1:4" x14ac:dyDescent="0.25">
      <c r="A30" s="2" t="s">
        <v>18</v>
      </c>
      <c r="B30" s="3">
        <v>3500</v>
      </c>
      <c r="C30" s="3">
        <v>0</v>
      </c>
    </row>
    <row r="31" spans="1:4" x14ac:dyDescent="0.25">
      <c r="A31" s="4" t="s">
        <v>46</v>
      </c>
      <c r="B31" s="5"/>
      <c r="C31" s="5">
        <f>90000*1.338+55000</f>
        <v>175420</v>
      </c>
      <c r="D31" t="s">
        <v>53</v>
      </c>
    </row>
    <row r="32" spans="1:4" x14ac:dyDescent="0.25">
      <c r="A32" s="10" t="s">
        <v>19</v>
      </c>
      <c r="B32" s="11">
        <f>SUM(B7:B30)</f>
        <v>853700</v>
      </c>
      <c r="C32" s="11">
        <f>SUM(C7:C31)</f>
        <v>926420</v>
      </c>
    </row>
    <row r="33" spans="1:4" x14ac:dyDescent="0.25">
      <c r="A33" s="4"/>
      <c r="B33" s="5"/>
      <c r="C33" s="5"/>
    </row>
    <row r="34" spans="1:4" x14ac:dyDescent="0.25">
      <c r="A34" s="10" t="s">
        <v>20</v>
      </c>
      <c r="B34" s="11"/>
      <c r="C34" s="11"/>
    </row>
    <row r="35" spans="1:4" x14ac:dyDescent="0.25">
      <c r="A35" s="4" t="s">
        <v>21</v>
      </c>
      <c r="B35" s="5">
        <v>36488</v>
      </c>
      <c r="C35" s="5">
        <v>7718</v>
      </c>
    </row>
    <row r="36" spans="1:4" x14ac:dyDescent="0.25">
      <c r="A36" s="10" t="s">
        <v>22</v>
      </c>
      <c r="B36" s="11">
        <f>SUM(B35)</f>
        <v>36488</v>
      </c>
      <c r="C36" s="11">
        <f t="shared" ref="C36" si="0">SUM(C35)</f>
        <v>7718</v>
      </c>
    </row>
    <row r="37" spans="1:4" x14ac:dyDescent="0.25">
      <c r="A37" s="4"/>
      <c r="B37" s="5"/>
      <c r="C37" s="5"/>
    </row>
    <row r="38" spans="1:4" x14ac:dyDescent="0.25">
      <c r="A38" s="10" t="s">
        <v>23</v>
      </c>
      <c r="B38" s="11"/>
      <c r="C38" s="11"/>
    </row>
    <row r="39" spans="1:4" x14ac:dyDescent="0.25">
      <c r="A39" s="4" t="s">
        <v>24</v>
      </c>
      <c r="B39" s="5"/>
      <c r="C39" s="5"/>
    </row>
    <row r="40" spans="1:4" x14ac:dyDescent="0.25">
      <c r="A40" s="4" t="s">
        <v>16</v>
      </c>
      <c r="B40" s="5">
        <v>4516000</v>
      </c>
      <c r="C40" s="5">
        <f>280000*12*1.348</f>
        <v>4529280</v>
      </c>
      <c r="D40" t="s">
        <v>52</v>
      </c>
    </row>
    <row r="41" spans="1:4" x14ac:dyDescent="0.25">
      <c r="A41" s="10" t="s">
        <v>25</v>
      </c>
      <c r="B41" s="11">
        <f>SUM(B39:B40)</f>
        <v>4516000</v>
      </c>
      <c r="C41" s="11">
        <f t="shared" ref="C41" si="1">SUM(C39:C40)</f>
        <v>4529280</v>
      </c>
    </row>
    <row r="42" spans="1:4" x14ac:dyDescent="0.25">
      <c r="A42" s="4"/>
      <c r="B42" s="5"/>
      <c r="C42" s="5"/>
    </row>
    <row r="43" spans="1:4" x14ac:dyDescent="0.25">
      <c r="A43" s="6" t="s">
        <v>28</v>
      </c>
      <c r="B43" s="7">
        <f>B32+B36+B41</f>
        <v>5406188</v>
      </c>
      <c r="C43" s="7">
        <f>C32+C36+C41</f>
        <v>5463418</v>
      </c>
      <c r="D43" s="18"/>
    </row>
    <row r="44" spans="1:4" x14ac:dyDescent="0.25">
      <c r="A44" s="4"/>
      <c r="B44" s="5"/>
      <c r="C44" s="5"/>
    </row>
    <row r="45" spans="1:4" x14ac:dyDescent="0.25">
      <c r="A45" s="4"/>
      <c r="B45" s="5"/>
      <c r="C45" s="5"/>
    </row>
    <row r="46" spans="1:4" x14ac:dyDescent="0.25">
      <c r="A46" s="6" t="s">
        <v>29</v>
      </c>
      <c r="B46" s="7"/>
      <c r="C46" s="7"/>
    </row>
    <row r="47" spans="1:4" x14ac:dyDescent="0.25">
      <c r="A47" s="10" t="s">
        <v>30</v>
      </c>
      <c r="B47" s="11">
        <f>SUM(B48)</f>
        <v>188500</v>
      </c>
      <c r="C47" s="11">
        <f t="shared" ref="C47" si="2">SUM(C48)</f>
        <v>308000</v>
      </c>
    </row>
    <row r="48" spans="1:4" x14ac:dyDescent="0.25">
      <c r="A48" s="4" t="s">
        <v>41</v>
      </c>
      <c r="B48" s="5">
        <v>188500</v>
      </c>
      <c r="C48" s="5">
        <f>1100*28*10</f>
        <v>308000</v>
      </c>
    </row>
    <row r="49" spans="1:4" x14ac:dyDescent="0.25">
      <c r="A49" s="4"/>
      <c r="B49" s="5"/>
      <c r="C49" s="5"/>
    </row>
    <row r="50" spans="1:4" x14ac:dyDescent="0.25">
      <c r="A50" s="10" t="s">
        <v>31</v>
      </c>
      <c r="B50" s="11">
        <f>SUM(B51:B54)</f>
        <v>5217688</v>
      </c>
      <c r="C50" s="11">
        <f t="shared" ref="C50" si="3">SUM(C51:C54)</f>
        <v>5155418</v>
      </c>
    </row>
    <row r="51" spans="1:4" x14ac:dyDescent="0.25">
      <c r="A51" s="4" t="s">
        <v>32</v>
      </c>
      <c r="B51" s="5">
        <v>4338000</v>
      </c>
      <c r="C51" s="5">
        <f>257000*1.348*12</f>
        <v>4157232</v>
      </c>
      <c r="D51" s="22"/>
    </row>
    <row r="52" spans="1:4" x14ac:dyDescent="0.25">
      <c r="A52" s="4" t="s">
        <v>33</v>
      </c>
      <c r="B52" s="5"/>
      <c r="C52" s="5"/>
    </row>
    <row r="53" spans="1:4" x14ac:dyDescent="0.25">
      <c r="A53" s="4" t="s">
        <v>34</v>
      </c>
      <c r="B53" s="5"/>
      <c r="C53" s="5"/>
    </row>
    <row r="54" spans="1:4" x14ac:dyDescent="0.25">
      <c r="A54" s="4" t="s">
        <v>35</v>
      </c>
      <c r="B54" s="5">
        <f>B43-B48-B51</f>
        <v>879688</v>
      </c>
      <c r="C54" s="5">
        <f>C43-4465232</f>
        <v>998186</v>
      </c>
    </row>
    <row r="55" spans="1:4" x14ac:dyDescent="0.25">
      <c r="A55" s="12"/>
      <c r="B55" s="13"/>
      <c r="C55" s="13"/>
    </row>
    <row r="56" spans="1:4" ht="15.75" thickBot="1" x14ac:dyDescent="0.3">
      <c r="A56" s="14" t="s">
        <v>36</v>
      </c>
      <c r="B56" s="15">
        <f>B50+B47</f>
        <v>5406188</v>
      </c>
      <c r="C56" s="15">
        <f t="shared" ref="C56" si="4">C50+C47</f>
        <v>5463418</v>
      </c>
    </row>
    <row r="57" spans="1:4" ht="15.75" thickTop="1" x14ac:dyDescent="0.25"/>
    <row r="59" spans="1:4" x14ac:dyDescent="0.25">
      <c r="A59" t="s">
        <v>37</v>
      </c>
      <c r="B59" s="17">
        <v>45604</v>
      </c>
      <c r="C59" s="17"/>
    </row>
  </sheetData>
  <pageMargins left="0.7" right="0.7" top="0.78740157499999996" bottom="0.78740157499999996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Káralová</dc:creator>
  <cp:lastModifiedBy>Viktor Karal</cp:lastModifiedBy>
  <cp:lastPrinted>2022-12-12T14:56:01Z</cp:lastPrinted>
  <dcterms:created xsi:type="dcterms:W3CDTF">2019-11-13T12:18:21Z</dcterms:created>
  <dcterms:modified xsi:type="dcterms:W3CDTF">2024-11-18T09:00:57Z</dcterms:modified>
</cp:coreProperties>
</file>