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rychnovjbc-my.sharepoint.com/personal/jan_dvorak_rychnovjbc_cz/Documents/Dokumenty/documents/Pojišťovna/Přívalový déšť 10.7.2024/"/>
    </mc:Choice>
  </mc:AlternateContent>
  <xr:revisionPtr revIDLastSave="1" documentId="8_{DBC7EB0C-F061-451A-AAEF-67558A06BE22}" xr6:coauthVersionLast="47" xr6:coauthVersionMax="47" xr10:uidLastSave="{E1255519-E0CF-4C14-827C-7251E25906F2}"/>
  <bookViews>
    <workbookView xWindow="-120" yWindow="-120" windowWidth="29040" windowHeight="15720" xr2:uid="{00000000-000D-0000-FFFF-FFFF00000000}"/>
  </bookViews>
  <sheets>
    <sheet name="Přehled - celkový soupis" sheetId="13" r:id="rId1"/>
    <sheet name="Čištění vozovek" sheetId="1" r:id="rId2"/>
    <sheet name="Čištění odvodnění" sheetId="2" r:id="rId3"/>
    <sheet name="Propustek Tovární u ČOV " sheetId="3" r:id="rId4"/>
    <sheet name="Pelíkovická (krajnice)" sheetId="8" r:id="rId5"/>
    <sheet name="Poškozený asfalt Sokolská" sheetId="4" r:id="rId6"/>
    <sheet name="Stekza Tovární - Údolní" sheetId="5" r:id="rId7"/>
    <sheet name="Vodní" sheetId="6" r:id="rId8"/>
    <sheet name="Okružní" sheetId="11" r:id="rId9"/>
    <sheet name="Zálesí (296)" sheetId="7" r:id="rId10"/>
    <sheet name="Ke Sv. kříži" sheetId="12" r:id="rId11"/>
    <sheet name="Osada Svatý kříž" sheetId="9" r:id="rId12"/>
    <sheet name="Pelíkovice č.p. 10" sheetId="14" r:id="rId13"/>
    <sheet name="Tovární - cesta k zahr. osadě" sheetId="15" r:id="rId14"/>
    <sheet name="Kamerová prohlídka" sheetId="10" r:id="rId1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3" l="1"/>
  <c r="C20" i="13"/>
  <c r="C19" i="13"/>
  <c r="C15" i="13"/>
  <c r="F15" i="15"/>
  <c r="F14" i="15"/>
  <c r="F13" i="15"/>
  <c r="F12" i="15"/>
  <c r="F11" i="15"/>
  <c r="F10" i="15"/>
  <c r="F17" i="15" s="1"/>
  <c r="C16" i="13" s="1"/>
  <c r="F9" i="15"/>
  <c r="F9" i="14"/>
  <c r="F13" i="14"/>
  <c r="F12" i="14"/>
  <c r="F11" i="14"/>
  <c r="F10" i="14"/>
  <c r="F8" i="14"/>
  <c r="F15" i="14" s="1"/>
  <c r="F7" i="14"/>
  <c r="F6" i="9"/>
  <c r="F10" i="6"/>
  <c r="F9" i="7"/>
  <c r="D18" i="1"/>
  <c r="C17" i="13"/>
  <c r="F8" i="9"/>
  <c r="F9" i="9"/>
  <c r="F10" i="9"/>
  <c r="F11" i="9"/>
  <c r="F7" i="9"/>
  <c r="F13" i="9" s="1"/>
  <c r="C14" i="13" s="1"/>
  <c r="C13" i="13"/>
  <c r="C11" i="13"/>
  <c r="C9" i="13"/>
  <c r="C8" i="13"/>
  <c r="C7" i="13"/>
  <c r="C6" i="13"/>
  <c r="C5" i="13"/>
  <c r="F14" i="12"/>
  <c r="F15" i="12"/>
  <c r="F13" i="12"/>
  <c r="F12" i="12"/>
  <c r="F11" i="12"/>
  <c r="F10" i="12"/>
  <c r="F17" i="12" s="1"/>
  <c r="F12" i="7"/>
  <c r="F11" i="7"/>
  <c r="F10" i="7"/>
  <c r="F8" i="7"/>
  <c r="F14" i="7" s="1"/>
  <c r="C12" i="13" s="1"/>
  <c r="F9" i="11"/>
  <c r="F13" i="11"/>
  <c r="F10" i="11"/>
  <c r="F12" i="11"/>
  <c r="F11" i="11"/>
  <c r="F15" i="11"/>
  <c r="F13" i="6"/>
  <c r="F12" i="6"/>
  <c r="F11" i="6"/>
  <c r="F9" i="6"/>
  <c r="F8" i="6"/>
  <c r="F15" i="6" s="1"/>
  <c r="C10" i="13" s="1"/>
  <c r="F14" i="5"/>
  <c r="F11" i="5"/>
  <c r="F16" i="4"/>
  <c r="F8" i="4"/>
  <c r="F13" i="10"/>
  <c r="F8" i="10"/>
  <c r="F9" i="10"/>
  <c r="F10" i="10"/>
  <c r="F11" i="10"/>
  <c r="F7" i="10"/>
  <c r="C23" i="1"/>
  <c r="F23" i="1" s="1"/>
  <c r="C22" i="1"/>
  <c r="F22" i="1" s="1"/>
  <c r="F11" i="3"/>
  <c r="F9" i="3"/>
  <c r="F22" i="2"/>
  <c r="F17" i="2"/>
  <c r="F18" i="2"/>
  <c r="F19" i="2"/>
  <c r="F20" i="2"/>
  <c r="F16" i="2"/>
  <c r="D19" i="1"/>
  <c r="F14" i="8"/>
  <c r="F15" i="8"/>
  <c r="F13" i="8"/>
  <c r="F12" i="8"/>
  <c r="F11" i="8"/>
  <c r="F17" i="8" s="1"/>
  <c r="F14" i="4"/>
  <c r="F13" i="4"/>
  <c r="F12" i="5"/>
  <c r="F10" i="5"/>
  <c r="F9" i="5"/>
  <c r="F8" i="5"/>
  <c r="D17" i="1"/>
  <c r="F12" i="4"/>
  <c r="F11" i="4"/>
  <c r="F10" i="4"/>
  <c r="F9" i="4"/>
  <c r="D16" i="1"/>
  <c r="F13" i="3"/>
  <c r="F12" i="3"/>
  <c r="F10" i="3"/>
  <c r="F8" i="3"/>
  <c r="F15" i="3" s="1"/>
  <c r="D15" i="1"/>
  <c r="D14" i="1"/>
  <c r="D7" i="1"/>
  <c r="D8" i="1"/>
  <c r="D9" i="1"/>
  <c r="D10" i="1"/>
  <c r="D11" i="1"/>
  <c r="D12" i="1"/>
  <c r="D13" i="1"/>
  <c r="C24" i="1" l="1"/>
  <c r="F24" i="1" s="1"/>
  <c r="F26" i="1"/>
  <c r="C4" i="13" s="1"/>
</calcChain>
</file>

<file path=xl/sharedStrings.xml><?xml version="1.0" encoding="utf-8"?>
<sst xmlns="http://schemas.openxmlformats.org/spreadsheetml/2006/main" count="363" uniqueCount="170">
  <si>
    <t>Celkový soupis</t>
  </si>
  <si>
    <t>částka</t>
  </si>
  <si>
    <t>Mapa</t>
  </si>
  <si>
    <t>Fotodokumentace</t>
  </si>
  <si>
    <t>Relaizace</t>
  </si>
  <si>
    <t>Dodavatel</t>
  </si>
  <si>
    <t>Čištění vozovek</t>
  </si>
  <si>
    <t>Čištění odvodnění</t>
  </si>
  <si>
    <t>ihned</t>
  </si>
  <si>
    <t>Svépomocí</t>
  </si>
  <si>
    <t>červenec až srpen</t>
  </si>
  <si>
    <t>Odpady Číma s.r.o.</t>
  </si>
  <si>
    <t>Propustek Tovární u ČOV</t>
  </si>
  <si>
    <t>https://mapy.cz/s/gakefuhoha</t>
  </si>
  <si>
    <t>září</t>
  </si>
  <si>
    <t>Strabag silnice a.s.</t>
  </si>
  <si>
    <t>Pelíkovická (krajnice)</t>
  </si>
  <si>
    <t>https://mapy.cz/s/pefemudapu</t>
  </si>
  <si>
    <t>srpen až září</t>
  </si>
  <si>
    <t>Poškozený asf. Sokolská</t>
  </si>
  <si>
    <t>https://mapy.cz/s/papuvazefo</t>
  </si>
  <si>
    <t>Stezka ul. Tovární</t>
  </si>
  <si>
    <t>https://mapy.cz/s/malobuvope</t>
  </si>
  <si>
    <t>Vodní</t>
  </si>
  <si>
    <t>https://mapy.cz/s/guzenepete</t>
  </si>
  <si>
    <t xml:space="preserve">Okružní </t>
  </si>
  <si>
    <t>https://mapy.cz/s/jetubaleru</t>
  </si>
  <si>
    <t>Okružní</t>
  </si>
  <si>
    <t>Zálesí 296</t>
  </si>
  <si>
    <t>https://mapy.cz/s/jolajotota</t>
  </si>
  <si>
    <t>Ke Sv. kříži</t>
  </si>
  <si>
    <t>https://mapy.cz/s/nupasumona</t>
  </si>
  <si>
    <t>Ke Sv. Kříži</t>
  </si>
  <si>
    <t>Osada Svatý kříž</t>
  </si>
  <si>
    <t>https://mapy.cz/s/nukobanoku</t>
  </si>
  <si>
    <t>Roman Machala</t>
  </si>
  <si>
    <t>Pelíkovice č.p. 10</t>
  </si>
  <si>
    <t>https://mapy.cz/s/ducamevoge</t>
  </si>
  <si>
    <t>Pelikovice c.p. 10</t>
  </si>
  <si>
    <t>Tovární - cesta k zahdrákářské osadě</t>
  </si>
  <si>
    <t>https://mapy.cz/s/mosoromuho</t>
  </si>
  <si>
    <t xml:space="preserve">Rapton s.r.o. </t>
  </si>
  <si>
    <t>Kamerová prohlídka</t>
  </si>
  <si>
    <t>červenec</t>
  </si>
  <si>
    <t>Ekosystémy s.r.o.</t>
  </si>
  <si>
    <t>Celkem</t>
  </si>
  <si>
    <t>DPH 21%</t>
  </si>
  <si>
    <t>Celkem včetně DPH 21%</t>
  </si>
  <si>
    <t>Čištění komunikací - splavený štěrk</t>
  </si>
  <si>
    <t>Jedná se o splavený materiál z krajnic z přilehlých nezpevněných cest.
 Povrch vozovky je nutné mechanicky očisti od hrubých nečistot a zamést. 
Splavený materiál do okolních pozemků je nutné šetrně odstranit. 
Splavený materiál bude uložen na určené skládce.</t>
  </si>
  <si>
    <t>Název ulice</t>
  </si>
  <si>
    <t>Rozsah  m2</t>
  </si>
  <si>
    <t>Likvidace materiálu (koef. 1,3)</t>
  </si>
  <si>
    <t>Zahradní (křiž. Husova a Lesní)</t>
  </si>
  <si>
    <t>Ke Svatému kříži (</t>
  </si>
  <si>
    <t>Sýrová</t>
  </si>
  <si>
    <t>Vysoká</t>
  </si>
  <si>
    <t>Na Hranici</t>
  </si>
  <si>
    <t>Ještědská (Miller)</t>
  </si>
  <si>
    <t>Liščí</t>
  </si>
  <si>
    <t>Pelíkovická</t>
  </si>
  <si>
    <t>Lesní</t>
  </si>
  <si>
    <t>Pelíkovice</t>
  </si>
  <si>
    <t>Kokonínská /za benz. pumpou - most)</t>
  </si>
  <si>
    <t>Mlýnská</t>
  </si>
  <si>
    <t>Vlčí (krajnice od Dobrovodské k lesu)</t>
  </si>
  <si>
    <t>Položka</t>
  </si>
  <si>
    <t>počet</t>
  </si>
  <si>
    <t>MJ</t>
  </si>
  <si>
    <t>cena/MJ</t>
  </si>
  <si>
    <t>celkem</t>
  </si>
  <si>
    <t>Strojní čištění 25/m2 (vlastní kapacity)</t>
  </si>
  <si>
    <t>m2</t>
  </si>
  <si>
    <t>zametení 25/m2 (svépomocí)</t>
  </si>
  <si>
    <t>likvidace materiálu 350/t</t>
  </si>
  <si>
    <t xml:space="preserve"> t</t>
  </si>
  <si>
    <t>Čištění odvodnění komunikace (dešťová kanalizace)</t>
  </si>
  <si>
    <t>Jedná se o splavený materiál z krajnic z přilehlých nezpevněných cest do zatrubněné dešťové kanalizace
Potrubí je nutné vyčistit tlakovou sací hadicí a materiál odstranic na určené skládce
Splavený materiál do okolních pozemků je nutné šetrně odstranit. 
Splavený materiál bude uložen na určené skládce.</t>
  </si>
  <si>
    <t>Tlakové čištění potrubí (h)</t>
  </si>
  <si>
    <t>Luční (kanalizace)</t>
  </si>
  <si>
    <t>Luční (máchadlo)</t>
  </si>
  <si>
    <t>Ještědská (od křiž. Hřbitovní směr Pulečný)</t>
  </si>
  <si>
    <t>Ještědská (štěrb. žlab u ZŠ)</t>
  </si>
  <si>
    <t>Liščí (žlabovka)</t>
  </si>
  <si>
    <t>Nová (ucpaná šachta u č.p. 472)</t>
  </si>
  <si>
    <t>Počet</t>
  </si>
  <si>
    <t>hodina 3150</t>
  </si>
  <si>
    <t>h</t>
  </si>
  <si>
    <t>příprava čištění 1390</t>
  </si>
  <si>
    <t>ks</t>
  </si>
  <si>
    <t>dorpava 52/km (2x LBC)</t>
  </si>
  <si>
    <t>km</t>
  </si>
  <si>
    <t xml:space="preserve">odvoz mteriálu 1m3/1550 </t>
  </si>
  <si>
    <t>m3</t>
  </si>
  <si>
    <t>práce technik 2 osoby, 390/hodina</t>
  </si>
  <si>
    <t>Poškozený propustek přes potok</t>
  </si>
  <si>
    <t>Přivalový déšť poškodil čela propustku, který převádí přes bezejmenou vodoteče účelovou komunikaci v úseku navazujicí na MK Tovární, lokalita zahrádkářské kolonie u ČOV.</t>
  </si>
  <si>
    <t>Název Položky</t>
  </si>
  <si>
    <t>Cena celkem</t>
  </si>
  <si>
    <t>Odtěžení materiálu</t>
  </si>
  <si>
    <t>protipovodňové opatření</t>
  </si>
  <si>
    <t xml:space="preserve">základ pro čelo </t>
  </si>
  <si>
    <t>kámen lomový</t>
  </si>
  <si>
    <t>t</t>
  </si>
  <si>
    <t>Vyzdění čela z kamene</t>
  </si>
  <si>
    <t>Korunka z kamene</t>
  </si>
  <si>
    <t>m</t>
  </si>
  <si>
    <t>Poškozená krajnice ul. Pelíkovická (středisko KSSLK)</t>
  </si>
  <si>
    <t>Vodoteč podél komunikace ul. Pelíkovická poškodila krajnici komunikace. Došlo ke splavení části konsturkce. Konstrukci krajnice komunikace je nutné doplnit a osadit kamenným opevnněím</t>
  </si>
  <si>
    <t>Doplnění štěrku 32/64</t>
  </si>
  <si>
    <t>Hurtnění - pěch</t>
  </si>
  <si>
    <t>Protierozní opatření - doplnění balvanů</t>
  </si>
  <si>
    <t>Cementové pojivo</t>
  </si>
  <si>
    <t>Pomocné práce pro zabezpečnení staniště</t>
  </si>
  <si>
    <t>kpl</t>
  </si>
  <si>
    <t>Vlivem přeplněného kanalizačnícho potrubí došlo k destrukci asfaltového krytu vozovky. Kanalizační šachta v komunikaci tlakem poškodila okolních asfaltovz kryt. V trase kanalizace je dále patrný síťový rozpad v důsledku přetlaku v potrubí. Délka poškozeného úseku činí 85 m při šířce 4,75 m2</t>
  </si>
  <si>
    <t>Pomocné práce, DIO, zabezpečení</t>
  </si>
  <si>
    <t>Frézování vozovky tl. 5 cm</t>
  </si>
  <si>
    <t>Spojovací asf. postřik 0,5kg/m2</t>
  </si>
  <si>
    <t>Strojní pokládka obrusné vrstvy tl. 5 cm aco 11</t>
  </si>
  <si>
    <t>Asfaltová zálivka</t>
  </si>
  <si>
    <t xml:space="preserve">Dosypání krajnice R-materiálem </t>
  </si>
  <si>
    <t xml:space="preserve">Výšková úprava zařízení </t>
  </si>
  <si>
    <t>Poškozený stezka z R-materiálu</t>
  </si>
  <si>
    <t>Vlivem přívalového deště došlo k  poškození povrchu stezky pro pěší mezi ulicemi Údolní a Tovární. Štěrkový povrch byl odplaven do silničnícho odvodnění a  okolních pozemků. Konstrukce vozovky byla narušena a je třeba provést její doplnění. Délka úseku činí 165 m  při šířce 1,5 až 3 m</t>
  </si>
  <si>
    <t>Čištění odvodnění - svodnice 2 m</t>
  </si>
  <si>
    <t>Čištění odvodnění - vodcnice 4 m</t>
  </si>
  <si>
    <t xml:space="preserve">Náložení a odvoz splaveného materiálu </t>
  </si>
  <si>
    <t>doplnění konstrukce - kamenivo 16/32</t>
  </si>
  <si>
    <t xml:space="preserve">Doplnění R-materiálu včetně hutnění </t>
  </si>
  <si>
    <t>Poškozená vozovka z R-materiálu</t>
  </si>
  <si>
    <t>Vlivem přívalového deště došlo k  poškození povrchu komunikace ul. Vodní. Štěrkový povrch byl odplaven do silničnícho odvodnění a  okolních pozemků. Konstrukce vozovky byla narušena a je třeba provést její doplnění. Délka úseku činí  140 m  při šířce 3 m</t>
  </si>
  <si>
    <t>Čištění odvodnění - svodnice 3 m</t>
  </si>
  <si>
    <t>Čištění krajnic komunikace</t>
  </si>
  <si>
    <t xml:space="preserve">Odkop zeminy </t>
  </si>
  <si>
    <t>Poškozená vozovka ul. Okružní</t>
  </si>
  <si>
    <t>Vlivem přívalového deště došlo k  poškození povrchu komunikace ul. Okružní. Štěrkový povrch byl odplaven do silničnícho odvodnění a  okolních pozemků. Konstrukce vozovky byla narušena a je třeba provést její doplnění. Délka úseku činí  68 m  při šířce 3,2 m</t>
  </si>
  <si>
    <t>Odkop zeminy pro napojení uličního rigolu</t>
  </si>
  <si>
    <t>Vyčištění propustku</t>
  </si>
  <si>
    <t>Doplnění ACO 11</t>
  </si>
  <si>
    <t>Hutnění - válec</t>
  </si>
  <si>
    <t>Poškozený vozovka z R-materiálu</t>
  </si>
  <si>
    <t>Vlivem přívalového deště došlo k  poškození povrchu komunikace ul. Zálesí u č.p. 296. Štěrkový povrch byl odplaven do silničnícho odvodnění a  okolních pozemků. Konstrukce vozovky byla narušena a je třeba provést její doplnění. Délka úseku činí  120 m  při šířce 2,8 m</t>
  </si>
  <si>
    <t>Vyčištění uličního rigolu strojně</t>
  </si>
  <si>
    <t>Doplnění R-materiálu</t>
  </si>
  <si>
    <t>Poškozená vozovka ul. Ke Svatému Kříži</t>
  </si>
  <si>
    <t>Vlivem přívalového deště došlo k  poškození povrchu komunikace ul. Ke Svatému kříži. Asfaltový povrch byl vlivem enormního náporu atmosférických srážek narušen a odplaven do silničnícho odvodnění a  okolních pozemků. Konstrukce vozovky byla narušena a je třeba provést její doplnění. Délka úseku činí  85 m  při šířce 3 m</t>
  </si>
  <si>
    <t>Vyčištění ocelových svodnic 4 m</t>
  </si>
  <si>
    <t>Strojní pokládka obrusné vrstvy ACO 11 tl. 7 cm</t>
  </si>
  <si>
    <t>Srovnání podkladu - ložná vrstva</t>
  </si>
  <si>
    <t xml:space="preserve">Přívalový dešť způsobil poškození komunikace k osadě Svatý kříž. Opravu komunikace je nutné provést za pomocí těžké techniky. </t>
  </si>
  <si>
    <t>Odkop zeminy</t>
  </si>
  <si>
    <t>Práce bagr JCB 4CX</t>
  </si>
  <si>
    <t>doplnění R-materiálů fr. 100</t>
  </si>
  <si>
    <t>Práce UNC</t>
  </si>
  <si>
    <t>Likvidace splaveného mteriálu</t>
  </si>
  <si>
    <t>Laiz, sklápěčka, dorpava</t>
  </si>
  <si>
    <t xml:space="preserve">h </t>
  </si>
  <si>
    <t>Přívalový dešť způsobil poškození komunikace k č.p. 10, Pelíkovice. Oprava komunikace zahrnuje odtěžení splaveného materiálu, srovnání konstrukce, a dodávku nového stěrkovho krytu z R-materiálu</t>
  </si>
  <si>
    <t>Doplnění štěrku 16/32</t>
  </si>
  <si>
    <t>Čištění svodnic</t>
  </si>
  <si>
    <t>Přívalový dešť způsobil poškození komunikace ul. Tovární - odbočka k zahradkářské osadě. Oprava komunikace zahrnuje odtěžení splaveného materiálu, srovnání konstrukce, a dodávku nového stěrkovho krytu z R-materiálu</t>
  </si>
  <si>
    <t>Práce bagr</t>
  </si>
  <si>
    <t>Připrava před čištěním a zvolení dalších vhodných opatření</t>
  </si>
  <si>
    <t>Název úseku</t>
  </si>
  <si>
    <t>Nová (kanalizace z vodoteče k č.p. 472)</t>
  </si>
  <si>
    <t xml:space="preserve">Luční </t>
  </si>
  <si>
    <t>Tovární</t>
  </si>
  <si>
    <t>Doprava, technik</t>
  </si>
  <si>
    <t>Cesta k zahrádkám Tovární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</si>
</sst>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2" fillId="0" borderId="1" xfId="1" applyBorder="1"/>
    <xf numFmtId="164" fontId="1" fillId="0" borderId="0" xfId="0" applyNumberFormat="1" applyFont="1"/>
    <xf numFmtId="0" fontId="0" fillId="0" borderId="0" xfId="0" applyAlignment="1">
      <alignment wrapText="1"/>
    </xf>
    <xf numFmtId="0" fontId="0" fillId="0" borderId="0" xfId="0"/>
    <xf numFmtId="0" fontId="2" fillId="0" borderId="0" xfId="2"/>
  </cellXfs>
  <cellStyles count="3">
    <cellStyle name="Hyperlink" xfId="1" xr:uid="{00000000-000B-0000-0000-000008000000}"/>
    <cellStyle name="Hypertextový odkaz" xfId="2" builtinId="8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72</xdr:row>
      <xdr:rowOff>161925</xdr:rowOff>
    </xdr:from>
    <xdr:to>
      <xdr:col>2</xdr:col>
      <xdr:colOff>361950</xdr:colOff>
      <xdr:row>96</xdr:row>
      <xdr:rowOff>161925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B372EA7B-F3B2-7A09-920A-B20501DC3037}"/>
            </a:ext>
            <a:ext uri="{147F2762-F138-4A5C-976F-8EAC2B608ADB}">
              <a16:predDERef xmlns:a16="http://schemas.microsoft.com/office/drawing/2014/main" pred="{DE26267F-91B3-2E6B-C7FE-BB176C8C8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14058900"/>
          <a:ext cx="2571750" cy="457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apy.cz/s/nupasumona" TargetMode="External"/><Relationship Id="rId13" Type="http://schemas.openxmlformats.org/officeDocument/2006/relationships/hyperlink" Target="../../../../../../../:f:/g/personal/jan_dvorak_rychnovjbc_cz/Ett2DQAFE7hAm2bbU-mvxP4BoPR2YwgOiR4Zg4LNETx2vQ?e=Z5GKzf" TargetMode="External"/><Relationship Id="rId18" Type="http://schemas.openxmlformats.org/officeDocument/2006/relationships/hyperlink" Target="../../../../../../../:f:/g/personal/jan_dvorak_rychnovjbc_cz/EkcdYuaNUI5EiEemCCCtsPcB15bSKTNSUf2MbcS_5te56w?e=syuwaK" TargetMode="External"/><Relationship Id="rId3" Type="http://schemas.openxmlformats.org/officeDocument/2006/relationships/hyperlink" Target="https://mapy.cz/s/papuvazefo" TargetMode="External"/><Relationship Id="rId21" Type="http://schemas.openxmlformats.org/officeDocument/2006/relationships/hyperlink" Target="https://mapy.cz/s/ducamevoge" TargetMode="External"/><Relationship Id="rId7" Type="http://schemas.openxmlformats.org/officeDocument/2006/relationships/hyperlink" Target="https://mapy.cz/s/jolajotota" TargetMode="External"/><Relationship Id="rId12" Type="http://schemas.openxmlformats.org/officeDocument/2006/relationships/hyperlink" Target="../../../../../../../:f:/g/personal/jan_dvorak_rychnovjbc_cz/Eq4dbR09xSdBlz3rHhWRBEQBZJiE_D9RPU0HtJWlG1DJgw?e=fOcaVd" TargetMode="External"/><Relationship Id="rId17" Type="http://schemas.openxmlformats.org/officeDocument/2006/relationships/hyperlink" Target="../../../../../../../:f:/g/personal/jan_dvorak_rychnovjbc_cz/Eo64OhNPPIZGrvSVJg3_BJUBERXeF_SUpgHFJHZUP2cF2Q?e=3IIWQx" TargetMode="External"/><Relationship Id="rId2" Type="http://schemas.openxmlformats.org/officeDocument/2006/relationships/hyperlink" Target="https://mapy.cz/s/gakefuhoha" TargetMode="External"/><Relationship Id="rId16" Type="http://schemas.openxmlformats.org/officeDocument/2006/relationships/hyperlink" Target="../../../../../../../:f:/g/personal/jan_dvorak_rychnovjbc_cz/EtIbNc3UxWBFsRcNCXTMTcEBLWMJLhGJRfUdeefUHchQAg?e=UndgRy" TargetMode="External"/><Relationship Id="rId20" Type="http://schemas.openxmlformats.org/officeDocument/2006/relationships/hyperlink" Target="../../../../../../../:f:/g/personal/jan_dvorak_rychnovjbc_cz/EvhdxCmgiptOkiOt6mU4klUBZaPJQ1oa4HPEhynTst2lYA?e=Gyf9dJ" TargetMode="External"/><Relationship Id="rId1" Type="http://schemas.openxmlformats.org/officeDocument/2006/relationships/hyperlink" Target="https://mapy.cz/s/pefemudapu" TargetMode="External"/><Relationship Id="rId6" Type="http://schemas.openxmlformats.org/officeDocument/2006/relationships/hyperlink" Target="https://mapy.cz/s/jetubaleru" TargetMode="External"/><Relationship Id="rId11" Type="http://schemas.openxmlformats.org/officeDocument/2006/relationships/hyperlink" Target="../../../../../../../:f:/g/personal/jan_dvorak_rychnovjbc_cz/EgSZO9iiOr1KiH5Yq8X45bEB3Oa-ngZLO3dn5cK1o4aqXA?e=O8Wpgo" TargetMode="External"/><Relationship Id="rId24" Type="http://schemas.openxmlformats.org/officeDocument/2006/relationships/hyperlink" Target="../../../../../../../:f:/g/personal/jan_dvorak_rychnovjbc_cz/EoTzARjC4iBHj9UP-xWfmxsBHYnrrJyjLj5c24d39-_3LQ?e=hjhflU" TargetMode="External"/><Relationship Id="rId5" Type="http://schemas.openxmlformats.org/officeDocument/2006/relationships/hyperlink" Target="https://mapy.cz/s/guzenepete" TargetMode="External"/><Relationship Id="rId15" Type="http://schemas.openxmlformats.org/officeDocument/2006/relationships/hyperlink" Target="../../../../../../../:f:/g/personal/jan_dvorak_rychnovjbc_cz/EiwibP179A5DugTLr7icK2ABOEQ9fREimZTpcPQ_r_S0aA?e=CgPnDe" TargetMode="External"/><Relationship Id="rId23" Type="http://schemas.openxmlformats.org/officeDocument/2006/relationships/hyperlink" Target="https://mapy.cz/s/mosoromuho" TargetMode="External"/><Relationship Id="rId10" Type="http://schemas.openxmlformats.org/officeDocument/2006/relationships/hyperlink" Target="../../../../../../../:f:/g/personal/jan_dvorak_rychnovjbc_cz/EkjtGTK1H4pAlL7RKJMjefsBcsocwGf_2yGffTFJF4pMWw?e=zOK5zJ" TargetMode="External"/><Relationship Id="rId19" Type="http://schemas.openxmlformats.org/officeDocument/2006/relationships/hyperlink" Target="../../../../../../../:f:/g/personal/jan_dvorak_rychnovjbc_cz/EreSbn6-ie5KipH7GfskHwsBMX2a2Nhjh4qWuQedA2yYPw?e=VpMgdn" TargetMode="External"/><Relationship Id="rId4" Type="http://schemas.openxmlformats.org/officeDocument/2006/relationships/hyperlink" Target="https://mapy.cz/s/malobuvope" TargetMode="External"/><Relationship Id="rId9" Type="http://schemas.openxmlformats.org/officeDocument/2006/relationships/hyperlink" Target="https://mapy.cz/s/nukobanoku" TargetMode="External"/><Relationship Id="rId14" Type="http://schemas.openxmlformats.org/officeDocument/2006/relationships/hyperlink" Target="../../../../../../../:f:/g/personal/jan_dvorak_rychnovjbc_cz/ErUMbEqK7wFOrPfdYW1mYNgBRlPLzdsPTP1l1SuZCd0ivg?e=Nd2p8O" TargetMode="External"/><Relationship Id="rId22" Type="http://schemas.openxmlformats.org/officeDocument/2006/relationships/hyperlink" Target="../../../../../../../:f:/g/personal/jan_dvorak_rychnovjbc_cz/EhultJDORhNPlO_3bsNSN9oBzYd1pkV6Dn0_NY59EABLlg?e=ISCSV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38325-3AC1-49C2-A306-9532C5C2B45C}">
  <dimension ref="B3:G21"/>
  <sheetViews>
    <sheetView tabSelected="1" workbookViewId="0">
      <selection activeCell="E9" sqref="E9"/>
    </sheetView>
  </sheetViews>
  <sheetFormatPr defaultRowHeight="15" x14ac:dyDescent="0.25"/>
  <cols>
    <col min="2" max="2" width="27.42578125" customWidth="1"/>
    <col min="3" max="3" width="18.5703125" customWidth="1"/>
    <col min="4" max="4" width="29.7109375" customWidth="1"/>
    <col min="5" max="5" width="24.42578125" customWidth="1"/>
    <col min="6" max="6" width="18.42578125" customWidth="1"/>
    <col min="7" max="7" width="20.5703125" customWidth="1"/>
  </cols>
  <sheetData>
    <row r="3" spans="2:7" x14ac:dyDescent="0.25"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</row>
    <row r="4" spans="2:7" x14ac:dyDescent="0.25">
      <c r="B4" s="12" t="s">
        <v>6</v>
      </c>
      <c r="C4" s="12">
        <f>SUM('Čištění vozovek'!F26)</f>
        <v>18331.2</v>
      </c>
      <c r="D4" s="13"/>
      <c r="E4" s="13" t="s">
        <v>7</v>
      </c>
      <c r="F4" s="12" t="s">
        <v>8</v>
      </c>
      <c r="G4" s="12" t="s">
        <v>9</v>
      </c>
    </row>
    <row r="5" spans="2:7" x14ac:dyDescent="0.25">
      <c r="B5" s="12" t="s">
        <v>7</v>
      </c>
      <c r="C5" s="12">
        <f>SUM('Čištění odvodnění'!F22)</f>
        <v>88018</v>
      </c>
      <c r="D5" s="12"/>
      <c r="E5" s="13" t="s">
        <v>6</v>
      </c>
      <c r="F5" s="12" t="s">
        <v>10</v>
      </c>
      <c r="G5" s="12" t="s">
        <v>11</v>
      </c>
    </row>
    <row r="6" spans="2:7" x14ac:dyDescent="0.25">
      <c r="B6" s="12" t="s">
        <v>12</v>
      </c>
      <c r="C6" s="12">
        <f>SUM('Propustek Tovární u ČOV '!F15)</f>
        <v>63275</v>
      </c>
      <c r="D6" s="13" t="s">
        <v>13</v>
      </c>
      <c r="E6" s="13" t="s">
        <v>12</v>
      </c>
      <c r="F6" s="12" t="s">
        <v>14</v>
      </c>
      <c r="G6" s="12" t="s">
        <v>15</v>
      </c>
    </row>
    <row r="7" spans="2:7" x14ac:dyDescent="0.25">
      <c r="B7" s="12" t="s">
        <v>16</v>
      </c>
      <c r="C7" s="12">
        <f>SUM('Pelíkovická (krajnice)'!F17)</f>
        <v>56623.9</v>
      </c>
      <c r="D7" s="13" t="s">
        <v>17</v>
      </c>
      <c r="E7" s="13" t="s">
        <v>16</v>
      </c>
      <c r="F7" s="12" t="s">
        <v>18</v>
      </c>
      <c r="G7" s="12" t="s">
        <v>15</v>
      </c>
    </row>
    <row r="8" spans="2:7" x14ac:dyDescent="0.25">
      <c r="B8" s="12" t="s">
        <v>19</v>
      </c>
      <c r="C8" s="12">
        <f>SUM('Poškozený asfalt Sokolská'!F16)</f>
        <v>221580.13440000001</v>
      </c>
      <c r="D8" s="13" t="s">
        <v>20</v>
      </c>
      <c r="E8" s="13" t="s">
        <v>19</v>
      </c>
      <c r="F8" s="12" t="s">
        <v>18</v>
      </c>
      <c r="G8" s="12" t="s">
        <v>15</v>
      </c>
    </row>
    <row r="9" spans="2:7" x14ac:dyDescent="0.25">
      <c r="B9" s="12" t="s">
        <v>21</v>
      </c>
      <c r="C9" s="12">
        <f>SUM('Stekza Tovární - Údolní'!F14)</f>
        <v>16625</v>
      </c>
      <c r="D9" s="13" t="s">
        <v>22</v>
      </c>
      <c r="E9" s="13" t="s">
        <v>21</v>
      </c>
      <c r="F9" s="12" t="s">
        <v>10</v>
      </c>
      <c r="G9" s="12" t="s">
        <v>15</v>
      </c>
    </row>
    <row r="10" spans="2:7" x14ac:dyDescent="0.25">
      <c r="B10" s="12" t="s">
        <v>23</v>
      </c>
      <c r="C10" s="12">
        <f>SUM(Vodní!F15)</f>
        <v>65560</v>
      </c>
      <c r="D10" s="13" t="s">
        <v>24</v>
      </c>
      <c r="E10" s="13" t="s">
        <v>23</v>
      </c>
      <c r="F10" s="12" t="s">
        <v>10</v>
      </c>
      <c r="G10" s="12" t="s">
        <v>15</v>
      </c>
    </row>
    <row r="11" spans="2:7" x14ac:dyDescent="0.25">
      <c r="B11" s="12" t="s">
        <v>25</v>
      </c>
      <c r="C11" s="12">
        <f>SUM(Okružní!F15)</f>
        <v>57500</v>
      </c>
      <c r="D11" s="13" t="s">
        <v>26</v>
      </c>
      <c r="E11" s="13" t="s">
        <v>27</v>
      </c>
      <c r="F11" s="12" t="s">
        <v>10</v>
      </c>
      <c r="G11" s="12" t="s">
        <v>15</v>
      </c>
    </row>
    <row r="12" spans="2:7" x14ac:dyDescent="0.25">
      <c r="B12" s="12" t="s">
        <v>28</v>
      </c>
      <c r="C12" s="12">
        <f>SUM('Zálesí (296)'!F14)</f>
        <v>42750</v>
      </c>
      <c r="D12" s="13" t="s">
        <v>29</v>
      </c>
      <c r="E12" s="13" t="s">
        <v>28</v>
      </c>
      <c r="F12" s="12" t="s">
        <v>10</v>
      </c>
      <c r="G12" s="12" t="s">
        <v>15</v>
      </c>
    </row>
    <row r="13" spans="2:7" x14ac:dyDescent="0.25">
      <c r="B13" s="12" t="s">
        <v>30</v>
      </c>
      <c r="C13" s="12">
        <f>SUM('Ke Sv. kříži'!F17)</f>
        <v>177750</v>
      </c>
      <c r="D13" s="13" t="s">
        <v>31</v>
      </c>
      <c r="E13" s="13" t="s">
        <v>32</v>
      </c>
      <c r="F13" s="12" t="s">
        <v>18</v>
      </c>
      <c r="G13" s="12" t="s">
        <v>15</v>
      </c>
    </row>
    <row r="14" spans="2:7" x14ac:dyDescent="0.25">
      <c r="B14" s="12" t="s">
        <v>33</v>
      </c>
      <c r="C14" s="12">
        <f>SUM('Osada Svatý kříž'!F13)</f>
        <v>277500</v>
      </c>
      <c r="D14" s="13" t="s">
        <v>34</v>
      </c>
      <c r="E14" s="13" t="s">
        <v>33</v>
      </c>
      <c r="F14" s="12" t="s">
        <v>18</v>
      </c>
      <c r="G14" s="12" t="s">
        <v>35</v>
      </c>
    </row>
    <row r="15" spans="2:7" x14ac:dyDescent="0.25">
      <c r="B15" s="12" t="s">
        <v>36</v>
      </c>
      <c r="C15" s="12">
        <f>SUM('Pelíkovice č.p. 10'!F15)</f>
        <v>50600</v>
      </c>
      <c r="D15" s="13" t="s">
        <v>37</v>
      </c>
      <c r="E15" s="13" t="s">
        <v>38</v>
      </c>
      <c r="F15" s="12" t="s">
        <v>18</v>
      </c>
      <c r="G15" s="12" t="s">
        <v>35</v>
      </c>
    </row>
    <row r="16" spans="2:7" x14ac:dyDescent="0.25">
      <c r="B16" s="12" t="s">
        <v>39</v>
      </c>
      <c r="C16" s="12">
        <f>SUM('Tovární - cesta k zahr. osadě'!F17)</f>
        <v>39700</v>
      </c>
      <c r="D16" s="13" t="s">
        <v>40</v>
      </c>
      <c r="E16" s="17" t="s">
        <v>169</v>
      </c>
      <c r="F16" s="12" t="s">
        <v>18</v>
      </c>
      <c r="G16" s="12" t="s">
        <v>41</v>
      </c>
    </row>
    <row r="17" spans="2:7" x14ac:dyDescent="0.25">
      <c r="B17" s="12" t="s">
        <v>42</v>
      </c>
      <c r="C17" s="12">
        <f>SUM('Kamerová prohlídka'!F13)</f>
        <v>27900</v>
      </c>
      <c r="D17" s="12"/>
      <c r="E17" s="12"/>
      <c r="F17" s="12" t="s">
        <v>43</v>
      </c>
      <c r="G17" s="12" t="s">
        <v>44</v>
      </c>
    </row>
    <row r="19" spans="2:7" x14ac:dyDescent="0.25">
      <c r="B19" s="14" t="s">
        <v>45</v>
      </c>
      <c r="C19" s="14">
        <f>SUM(C4:C18)</f>
        <v>1203713.2344</v>
      </c>
    </row>
    <row r="20" spans="2:7" x14ac:dyDescent="0.25">
      <c r="B20" s="14" t="s">
        <v>46</v>
      </c>
      <c r="C20" s="14">
        <f>SUM(C19/100*21)</f>
        <v>252779.779224</v>
      </c>
    </row>
    <row r="21" spans="2:7" x14ac:dyDescent="0.25">
      <c r="B21" s="14" t="s">
        <v>47</v>
      </c>
      <c r="C21" s="14">
        <f>SUM(C19:C20)</f>
        <v>1456493.0136239999</v>
      </c>
    </row>
  </sheetData>
  <hyperlinks>
    <hyperlink ref="D7" r:id="rId1" xr:uid="{AE0E28AE-EFAA-4E03-BFA1-C980DC557551}"/>
    <hyperlink ref="D6" r:id="rId2" xr:uid="{683B352E-A1CB-4E1D-B0B9-653808231227}"/>
    <hyperlink ref="D8" r:id="rId3" xr:uid="{14D87DB6-F7C5-4DDE-B895-27E4F26C742B}"/>
    <hyperlink ref="D9" r:id="rId4" xr:uid="{74050B15-D905-41A3-B4F4-321BC6A3277D}"/>
    <hyperlink ref="D10" r:id="rId5" xr:uid="{5AD95B92-81E7-42DA-89FC-C3100EF532BE}"/>
    <hyperlink ref="D11" r:id="rId6" xr:uid="{93A877F0-9BB1-4278-91AD-794DDAC9A538}"/>
    <hyperlink ref="D12" r:id="rId7" xr:uid="{FC1233F2-9722-49DD-B9E0-32FFD19D7609}"/>
    <hyperlink ref="D13" r:id="rId8" xr:uid="{3A57FA01-5484-41F4-BD38-398026048845}"/>
    <hyperlink ref="D14" r:id="rId9" xr:uid="{EC283EE6-B6A9-40D3-9BB5-32C25547B607}"/>
    <hyperlink ref="E4" r:id="rId10" xr:uid="{EA13B729-8162-47D5-917D-F054EE599040}"/>
    <hyperlink ref="E5" r:id="rId11" xr:uid="{5ACBD72A-865D-469C-A3F5-5E11143ABA02}"/>
    <hyperlink ref="E13" r:id="rId12" xr:uid="{4BFD6522-1F5B-4821-BD21-21416D67B33D}"/>
    <hyperlink ref="E11" r:id="rId13" xr:uid="{6E4A2EC0-B0D4-4025-B0E6-83D3B0E816C6}"/>
    <hyperlink ref="E14" r:id="rId14" xr:uid="{E33172B4-F8E4-4754-967C-CD2EB5DE2562}"/>
    <hyperlink ref="E7" r:id="rId15" xr:uid="{0AD70943-03A9-46A3-9DE0-4F436076C98F}"/>
    <hyperlink ref="E8" r:id="rId16" xr:uid="{410CD1A6-6E35-4FFE-957C-A46036757707}"/>
    <hyperlink ref="E6" r:id="rId17" xr:uid="{6A1137EE-A133-4F64-9A02-A9F38105DCAC}"/>
    <hyperlink ref="E9" r:id="rId18" xr:uid="{3F369035-9846-4B34-80F6-686A879E5A08}"/>
    <hyperlink ref="E10" r:id="rId19" xr:uid="{BB70F5EA-7483-4ABA-AFE2-4F234C17DA0C}"/>
    <hyperlink ref="E12" r:id="rId20" xr:uid="{D5C2FB82-A1AB-47C5-BEB6-A7BCE6BB4301}"/>
    <hyperlink ref="D15" r:id="rId21" xr:uid="{F66E6DDF-5A42-4181-AB0E-F6A13539F83C}"/>
    <hyperlink ref="E15" r:id="rId22" xr:uid="{8BA5B14A-CD62-4F15-99E3-BDB9273C2AAD}"/>
    <hyperlink ref="D16" r:id="rId23" xr:uid="{F18BA961-4548-4296-91D9-08F0C91A2060}"/>
    <hyperlink ref="E16" r:id="rId24" display="../../../../../../../:f:/g/personal/jan_dvorak_rychnovjbc_cz/EoTzARjC4iBHj9UP-xWfmxsBHYnrrJyjLj5c24d39-_3LQ?e=hjhflU" xr:uid="{8ECD021B-4D90-4245-BA0A-4A5425025D7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92C2-536E-4709-A5B5-EF883C1C4BD5}">
  <dimension ref="A3:L14"/>
  <sheetViews>
    <sheetView workbookViewId="0">
      <selection activeCell="I12" sqref="I12"/>
    </sheetView>
  </sheetViews>
  <sheetFormatPr defaultRowHeight="15" x14ac:dyDescent="0.25"/>
  <cols>
    <col min="1" max="1" width="15.140625" customWidth="1"/>
    <col min="2" max="2" width="40.42578125" customWidth="1"/>
    <col min="3" max="3" width="8.28515625" customWidth="1"/>
    <col min="5" max="5" width="13" customWidth="1"/>
    <col min="6" max="6" width="12" customWidth="1"/>
  </cols>
  <sheetData>
    <row r="3" spans="1:12" x14ac:dyDescent="0.25">
      <c r="A3" s="1"/>
      <c r="B3" t="s">
        <v>141</v>
      </c>
    </row>
    <row r="4" spans="1:12" x14ac:dyDescent="0.25">
      <c r="B4" s="15" t="s">
        <v>142</v>
      </c>
      <c r="C4" s="15"/>
      <c r="D4" s="16"/>
      <c r="E4" s="16"/>
      <c r="F4" s="16"/>
      <c r="G4" s="16"/>
      <c r="H4" s="16"/>
      <c r="I4" s="16"/>
      <c r="J4" s="16"/>
      <c r="K4" s="16"/>
      <c r="L4" s="16"/>
    </row>
    <row r="5" spans="1:12" ht="37.5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7" spans="1:12" x14ac:dyDescent="0.25">
      <c r="B7" s="8" t="s">
        <v>97</v>
      </c>
      <c r="C7" s="9" t="s">
        <v>85</v>
      </c>
      <c r="D7" s="10" t="s">
        <v>68</v>
      </c>
      <c r="E7" s="10" t="s">
        <v>69</v>
      </c>
      <c r="F7" s="10" t="s">
        <v>98</v>
      </c>
    </row>
    <row r="8" spans="1:12" x14ac:dyDescent="0.25">
      <c r="B8" t="s">
        <v>143</v>
      </c>
      <c r="C8">
        <v>3</v>
      </c>
      <c r="D8" t="s">
        <v>93</v>
      </c>
      <c r="E8">
        <v>1250</v>
      </c>
      <c r="F8">
        <f>SUM(C8*E8)</f>
        <v>3750</v>
      </c>
    </row>
    <row r="9" spans="1:12" x14ac:dyDescent="0.25">
      <c r="B9" t="s">
        <v>134</v>
      </c>
      <c r="C9">
        <v>12</v>
      </c>
      <c r="D9" t="s">
        <v>93</v>
      </c>
      <c r="E9">
        <v>1250</v>
      </c>
      <c r="F9">
        <f>SUM(C9*E9)</f>
        <v>15000</v>
      </c>
    </row>
    <row r="10" spans="1:12" x14ac:dyDescent="0.25">
      <c r="B10" t="s">
        <v>144</v>
      </c>
      <c r="C10">
        <v>16</v>
      </c>
      <c r="D10" t="s">
        <v>103</v>
      </c>
      <c r="E10">
        <v>750</v>
      </c>
      <c r="F10">
        <f>SUM(C10*E10)</f>
        <v>12000</v>
      </c>
    </row>
    <row r="11" spans="1:12" x14ac:dyDescent="0.25">
      <c r="B11" t="s">
        <v>127</v>
      </c>
      <c r="C11">
        <v>5</v>
      </c>
      <c r="D11" t="s">
        <v>103</v>
      </c>
      <c r="E11">
        <v>1200</v>
      </c>
      <c r="F11">
        <f>SUM(C11*E11)</f>
        <v>6000</v>
      </c>
    </row>
    <row r="12" spans="1:12" x14ac:dyDescent="0.25">
      <c r="B12" t="s">
        <v>140</v>
      </c>
      <c r="C12">
        <v>2</v>
      </c>
      <c r="D12" t="s">
        <v>87</v>
      </c>
      <c r="E12">
        <v>3000</v>
      </c>
      <c r="F12">
        <f>SUM(C12*E12)</f>
        <v>6000</v>
      </c>
    </row>
    <row r="14" spans="1:12" x14ac:dyDescent="0.25">
      <c r="B14" s="7" t="s">
        <v>70</v>
      </c>
      <c r="C14" s="7"/>
      <c r="D14" s="7"/>
      <c r="E14" s="7"/>
      <c r="F14" s="7">
        <f>SUM(F8:F13)</f>
        <v>42750</v>
      </c>
    </row>
  </sheetData>
  <mergeCells count="1">
    <mergeCell ref="B4:L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9FA8D-640C-434C-857F-085161D09A09}">
  <dimension ref="B5:L17"/>
  <sheetViews>
    <sheetView workbookViewId="0">
      <selection activeCell="I18" sqref="I18"/>
    </sheetView>
  </sheetViews>
  <sheetFormatPr defaultRowHeight="15" x14ac:dyDescent="0.25"/>
  <cols>
    <col min="2" max="2" width="41.28515625" customWidth="1"/>
    <col min="3" max="3" width="10.85546875" customWidth="1"/>
    <col min="6" max="6" width="11.7109375" customWidth="1"/>
  </cols>
  <sheetData>
    <row r="5" spans="2:12" x14ac:dyDescent="0.25">
      <c r="B5" t="s">
        <v>145</v>
      </c>
    </row>
    <row r="6" spans="2:12" x14ac:dyDescent="0.25">
      <c r="B6" s="15" t="s">
        <v>146</v>
      </c>
      <c r="C6" s="15"/>
      <c r="D6" s="16"/>
      <c r="E6" s="16"/>
      <c r="F6" s="16"/>
      <c r="G6" s="16"/>
      <c r="H6" s="16"/>
      <c r="I6" s="16"/>
      <c r="J6" s="16"/>
      <c r="K6" s="16"/>
      <c r="L6" s="16"/>
    </row>
    <row r="7" spans="2:12" ht="29.25" customHeight="1" x14ac:dyDescent="0.25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9" spans="2:12" x14ac:dyDescent="0.25">
      <c r="B9" s="8" t="s">
        <v>97</v>
      </c>
      <c r="C9" s="9" t="s">
        <v>85</v>
      </c>
      <c r="D9" s="10" t="s">
        <v>68</v>
      </c>
      <c r="E9" s="10" t="s">
        <v>69</v>
      </c>
      <c r="F9" s="10" t="s">
        <v>98</v>
      </c>
    </row>
    <row r="10" spans="2:12" x14ac:dyDescent="0.25">
      <c r="B10" t="s">
        <v>137</v>
      </c>
      <c r="C10">
        <v>5</v>
      </c>
      <c r="D10" t="s">
        <v>93</v>
      </c>
      <c r="E10">
        <v>1250</v>
      </c>
      <c r="F10">
        <f t="shared" ref="F10:F15" si="0">SUM(C10*E10)</f>
        <v>6250</v>
      </c>
    </row>
    <row r="11" spans="2:12" x14ac:dyDescent="0.25">
      <c r="B11" t="s">
        <v>147</v>
      </c>
      <c r="C11">
        <v>3</v>
      </c>
      <c r="D11" t="s">
        <v>89</v>
      </c>
      <c r="E11">
        <v>2000</v>
      </c>
      <c r="F11">
        <f t="shared" si="0"/>
        <v>6000</v>
      </c>
    </row>
    <row r="12" spans="2:12" x14ac:dyDescent="0.25">
      <c r="B12" t="s">
        <v>127</v>
      </c>
      <c r="C12">
        <v>5</v>
      </c>
      <c r="D12" t="s">
        <v>103</v>
      </c>
      <c r="E12">
        <v>1200</v>
      </c>
      <c r="F12">
        <f t="shared" si="0"/>
        <v>6000</v>
      </c>
    </row>
    <row r="13" spans="2:12" x14ac:dyDescent="0.25">
      <c r="B13" t="s">
        <v>148</v>
      </c>
      <c r="C13">
        <v>15</v>
      </c>
      <c r="D13" t="s">
        <v>103</v>
      </c>
      <c r="E13">
        <v>7250</v>
      </c>
      <c r="F13">
        <f t="shared" si="0"/>
        <v>108750</v>
      </c>
    </row>
    <row r="14" spans="2:12" x14ac:dyDescent="0.25">
      <c r="B14" t="s">
        <v>149</v>
      </c>
      <c r="C14">
        <v>5</v>
      </c>
      <c r="D14" t="s">
        <v>103</v>
      </c>
      <c r="E14">
        <v>7150</v>
      </c>
      <c r="F14">
        <f t="shared" si="0"/>
        <v>35750</v>
      </c>
    </row>
    <row r="15" spans="2:12" x14ac:dyDescent="0.25">
      <c r="B15" t="s">
        <v>140</v>
      </c>
      <c r="C15">
        <v>5</v>
      </c>
      <c r="D15" t="s">
        <v>87</v>
      </c>
      <c r="E15">
        <v>3000</v>
      </c>
      <c r="F15">
        <f t="shared" si="0"/>
        <v>15000</v>
      </c>
    </row>
    <row r="17" spans="2:6" x14ac:dyDescent="0.25">
      <c r="B17" s="7" t="s">
        <v>70</v>
      </c>
      <c r="C17" s="7"/>
      <c r="D17" s="7"/>
      <c r="E17" s="7"/>
      <c r="F17" s="7">
        <f>SUM(F10:F16)</f>
        <v>177750</v>
      </c>
    </row>
  </sheetData>
  <mergeCells count="1">
    <mergeCell ref="B6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ACF6C-CA82-487F-84BD-7397FBC7A445}">
  <dimension ref="B2:F13"/>
  <sheetViews>
    <sheetView workbookViewId="0">
      <selection activeCell="B2" sqref="B2:F13"/>
    </sheetView>
  </sheetViews>
  <sheetFormatPr defaultRowHeight="15" x14ac:dyDescent="0.25"/>
  <cols>
    <col min="2" max="2" width="27.42578125" customWidth="1"/>
    <col min="4" max="4" width="6.140625" customWidth="1"/>
  </cols>
  <sheetData>
    <row r="2" spans="2:6" x14ac:dyDescent="0.25">
      <c r="B2" t="s">
        <v>150</v>
      </c>
    </row>
    <row r="5" spans="2:6" x14ac:dyDescent="0.25">
      <c r="B5" s="7" t="s">
        <v>66</v>
      </c>
      <c r="C5" s="7" t="s">
        <v>67</v>
      </c>
      <c r="D5" s="7" t="s">
        <v>68</v>
      </c>
      <c r="E5" s="7" t="s">
        <v>69</v>
      </c>
      <c r="F5" s="7" t="s">
        <v>70</v>
      </c>
    </row>
    <row r="6" spans="2:6" x14ac:dyDescent="0.25">
      <c r="B6" t="s">
        <v>151</v>
      </c>
      <c r="C6">
        <v>50</v>
      </c>
      <c r="D6" t="s">
        <v>93</v>
      </c>
      <c r="E6">
        <v>1250</v>
      </c>
      <c r="F6">
        <f>SUM(C6*E6)</f>
        <v>62500</v>
      </c>
    </row>
    <row r="7" spans="2:6" x14ac:dyDescent="0.25">
      <c r="B7" t="s">
        <v>152</v>
      </c>
      <c r="C7">
        <v>80</v>
      </c>
      <c r="D7" t="s">
        <v>87</v>
      </c>
      <c r="E7">
        <v>1250</v>
      </c>
      <c r="F7">
        <f>SUM(C7*E7)</f>
        <v>100000</v>
      </c>
    </row>
    <row r="8" spans="2:6" x14ac:dyDescent="0.25">
      <c r="B8" t="s">
        <v>153</v>
      </c>
      <c r="C8">
        <v>200</v>
      </c>
      <c r="D8" t="s">
        <v>103</v>
      </c>
      <c r="E8">
        <v>500</v>
      </c>
      <c r="F8">
        <f t="shared" ref="F8:F11" si="0">SUM(C8*E8)</f>
        <v>100000</v>
      </c>
    </row>
    <row r="9" spans="2:6" x14ac:dyDescent="0.25">
      <c r="B9" t="s">
        <v>154</v>
      </c>
      <c r="C9">
        <v>15</v>
      </c>
      <c r="D9" t="s">
        <v>87</v>
      </c>
      <c r="E9">
        <v>1150</v>
      </c>
      <c r="F9">
        <f t="shared" si="0"/>
        <v>17250</v>
      </c>
    </row>
    <row r="10" spans="2:6" x14ac:dyDescent="0.25">
      <c r="B10" t="s">
        <v>155</v>
      </c>
      <c r="C10">
        <v>65</v>
      </c>
      <c r="D10" t="s">
        <v>103</v>
      </c>
      <c r="E10">
        <v>750</v>
      </c>
      <c r="F10">
        <f t="shared" si="0"/>
        <v>48750</v>
      </c>
    </row>
    <row r="11" spans="2:6" x14ac:dyDescent="0.25">
      <c r="B11" t="s">
        <v>156</v>
      </c>
      <c r="C11">
        <v>10</v>
      </c>
      <c r="D11" t="s">
        <v>157</v>
      </c>
      <c r="E11">
        <v>1150</v>
      </c>
      <c r="F11">
        <f t="shared" si="0"/>
        <v>11500</v>
      </c>
    </row>
    <row r="13" spans="2:6" x14ac:dyDescent="0.25">
      <c r="B13" s="7" t="s">
        <v>70</v>
      </c>
      <c r="C13" s="7"/>
      <c r="D13" s="7"/>
      <c r="E13" s="7"/>
      <c r="F13" s="7">
        <f>SUM(F7:F12)</f>
        <v>277500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C0BDE-BDBD-4487-9C6D-DAD2ED506577}">
  <dimension ref="B3:F15"/>
  <sheetViews>
    <sheetView workbookViewId="0">
      <selection activeCell="B3" sqref="B3:F15"/>
    </sheetView>
  </sheetViews>
  <sheetFormatPr defaultRowHeight="15" x14ac:dyDescent="0.25"/>
  <cols>
    <col min="2" max="2" width="26.42578125" customWidth="1"/>
  </cols>
  <sheetData>
    <row r="3" spans="2:6" x14ac:dyDescent="0.25">
      <c r="B3" t="s">
        <v>158</v>
      </c>
    </row>
    <row r="6" spans="2:6" x14ac:dyDescent="0.25"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</row>
    <row r="7" spans="2:6" x14ac:dyDescent="0.25">
      <c r="B7" t="s">
        <v>151</v>
      </c>
      <c r="C7">
        <v>7.5</v>
      </c>
      <c r="D7" t="s">
        <v>93</v>
      </c>
      <c r="E7">
        <v>1250</v>
      </c>
      <c r="F7">
        <f>SUM(C7*E7)</f>
        <v>9375</v>
      </c>
    </row>
    <row r="8" spans="2:6" x14ac:dyDescent="0.25">
      <c r="B8" t="s">
        <v>152</v>
      </c>
      <c r="C8">
        <v>4</v>
      </c>
      <c r="D8" t="s">
        <v>87</v>
      </c>
      <c r="E8">
        <v>1250</v>
      </c>
      <c r="F8">
        <f>SUM(C8*E8)</f>
        <v>5000</v>
      </c>
    </row>
    <row r="9" spans="2:6" x14ac:dyDescent="0.25">
      <c r="B9" t="s">
        <v>159</v>
      </c>
      <c r="C9">
        <v>25</v>
      </c>
      <c r="D9" t="s">
        <v>103</v>
      </c>
      <c r="E9">
        <v>700</v>
      </c>
      <c r="F9">
        <f>SUM(C9*E9)</f>
        <v>17500</v>
      </c>
    </row>
    <row r="10" spans="2:6" x14ac:dyDescent="0.25">
      <c r="B10" t="s">
        <v>153</v>
      </c>
      <c r="C10">
        <v>20</v>
      </c>
      <c r="D10" t="s">
        <v>103</v>
      </c>
      <c r="E10">
        <v>500</v>
      </c>
      <c r="F10">
        <f t="shared" ref="F10:F13" si="0">SUM(C10*E10)</f>
        <v>10000</v>
      </c>
    </row>
    <row r="11" spans="2:6" x14ac:dyDescent="0.25">
      <c r="B11" t="s">
        <v>154</v>
      </c>
      <c r="C11">
        <v>4</v>
      </c>
      <c r="D11" t="s">
        <v>87</v>
      </c>
      <c r="E11">
        <v>1150</v>
      </c>
      <c r="F11">
        <f t="shared" si="0"/>
        <v>4600</v>
      </c>
    </row>
    <row r="12" spans="2:6" x14ac:dyDescent="0.25">
      <c r="B12" t="s">
        <v>160</v>
      </c>
      <c r="C12">
        <v>4</v>
      </c>
      <c r="D12" t="s">
        <v>89</v>
      </c>
      <c r="E12">
        <v>500</v>
      </c>
      <c r="F12">
        <f t="shared" si="0"/>
        <v>2000</v>
      </c>
    </row>
    <row r="13" spans="2:6" x14ac:dyDescent="0.25">
      <c r="B13" t="s">
        <v>156</v>
      </c>
      <c r="C13">
        <v>10</v>
      </c>
      <c r="D13" t="s">
        <v>157</v>
      </c>
      <c r="E13">
        <v>1150</v>
      </c>
      <c r="F13">
        <f t="shared" si="0"/>
        <v>11500</v>
      </c>
    </row>
    <row r="15" spans="2:6" x14ac:dyDescent="0.25">
      <c r="B15" s="7" t="s">
        <v>70</v>
      </c>
      <c r="C15" s="7"/>
      <c r="D15" s="7"/>
      <c r="E15" s="7"/>
      <c r="F15" s="7">
        <f>SUM(F8:F14)</f>
        <v>50600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F51C0-1651-4405-BAE3-6C63435F8CEE}">
  <dimension ref="B5:F17"/>
  <sheetViews>
    <sheetView workbookViewId="0">
      <selection activeCell="J14" sqref="J14"/>
    </sheetView>
  </sheetViews>
  <sheetFormatPr defaultRowHeight="15" x14ac:dyDescent="0.25"/>
  <cols>
    <col min="2" max="2" width="24" customWidth="1"/>
  </cols>
  <sheetData>
    <row r="5" spans="2:6" x14ac:dyDescent="0.25">
      <c r="B5" t="s">
        <v>161</v>
      </c>
    </row>
    <row r="8" spans="2:6" x14ac:dyDescent="0.25">
      <c r="B8" s="7" t="s">
        <v>66</v>
      </c>
      <c r="C8" s="7" t="s">
        <v>67</v>
      </c>
      <c r="D8" s="7" t="s">
        <v>68</v>
      </c>
      <c r="E8" s="7" t="s">
        <v>69</v>
      </c>
      <c r="F8" s="7" t="s">
        <v>70</v>
      </c>
    </row>
    <row r="9" spans="2:6" x14ac:dyDescent="0.25">
      <c r="B9" t="s">
        <v>151</v>
      </c>
      <c r="C9">
        <v>5</v>
      </c>
      <c r="D9" t="s">
        <v>93</v>
      </c>
      <c r="E9">
        <v>1250</v>
      </c>
      <c r="F9">
        <f>SUM(C9*E9)</f>
        <v>6250</v>
      </c>
    </row>
    <row r="10" spans="2:6" x14ac:dyDescent="0.25">
      <c r="B10" t="s">
        <v>162</v>
      </c>
      <c r="C10">
        <v>4</v>
      </c>
      <c r="D10" t="s">
        <v>87</v>
      </c>
      <c r="E10">
        <v>1250</v>
      </c>
      <c r="F10">
        <f>SUM(C10*E10)</f>
        <v>5000</v>
      </c>
    </row>
    <row r="11" spans="2:6" x14ac:dyDescent="0.25">
      <c r="B11" t="s">
        <v>159</v>
      </c>
      <c r="C11">
        <v>20</v>
      </c>
      <c r="D11" t="s">
        <v>103</v>
      </c>
      <c r="E11">
        <v>700</v>
      </c>
      <c r="F11">
        <f>SUM(C11*E11)</f>
        <v>14000</v>
      </c>
    </row>
    <row r="12" spans="2:6" x14ac:dyDescent="0.25">
      <c r="B12" t="s">
        <v>153</v>
      </c>
      <c r="C12">
        <v>20</v>
      </c>
      <c r="D12" t="s">
        <v>103</v>
      </c>
      <c r="E12">
        <v>500</v>
      </c>
      <c r="F12">
        <f t="shared" ref="F12:F15" si="0">SUM(C12*E12)</f>
        <v>10000</v>
      </c>
    </row>
    <row r="13" spans="2:6" x14ac:dyDescent="0.25">
      <c r="B13" t="s">
        <v>154</v>
      </c>
      <c r="C13">
        <v>4</v>
      </c>
      <c r="D13" t="s">
        <v>87</v>
      </c>
      <c r="E13">
        <v>1150</v>
      </c>
      <c r="F13">
        <f t="shared" si="0"/>
        <v>4600</v>
      </c>
    </row>
    <row r="14" spans="2:6" x14ac:dyDescent="0.25">
      <c r="B14" t="s">
        <v>160</v>
      </c>
      <c r="C14">
        <v>3</v>
      </c>
      <c r="D14" t="s">
        <v>89</v>
      </c>
      <c r="E14">
        <v>500</v>
      </c>
      <c r="F14">
        <f t="shared" si="0"/>
        <v>1500</v>
      </c>
    </row>
    <row r="15" spans="2:6" x14ac:dyDescent="0.25">
      <c r="B15" t="s">
        <v>156</v>
      </c>
      <c r="C15">
        <v>4</v>
      </c>
      <c r="D15" t="s">
        <v>157</v>
      </c>
      <c r="E15">
        <v>1150</v>
      </c>
      <c r="F15">
        <f t="shared" si="0"/>
        <v>4600</v>
      </c>
    </row>
    <row r="17" spans="2:6" x14ac:dyDescent="0.25">
      <c r="B17" s="7" t="s">
        <v>70</v>
      </c>
      <c r="C17" s="7"/>
      <c r="D17" s="7"/>
      <c r="E17" s="7"/>
      <c r="F17" s="7">
        <f>SUM(F10:F16)</f>
        <v>39700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A3CE7-2B09-4747-83A6-9369E93D61F1}">
  <dimension ref="B4:F13"/>
  <sheetViews>
    <sheetView workbookViewId="0">
      <selection activeCell="F17" sqref="F17"/>
    </sheetView>
  </sheetViews>
  <sheetFormatPr defaultRowHeight="15" x14ac:dyDescent="0.25"/>
  <cols>
    <col min="2" max="2" width="34.140625" customWidth="1"/>
  </cols>
  <sheetData>
    <row r="4" spans="2:6" x14ac:dyDescent="0.25">
      <c r="B4" t="s">
        <v>163</v>
      </c>
    </row>
    <row r="6" spans="2:6" x14ac:dyDescent="0.25">
      <c r="B6" s="7" t="s">
        <v>164</v>
      </c>
      <c r="C6" s="7" t="s">
        <v>67</v>
      </c>
      <c r="D6" s="7" t="s">
        <v>68</v>
      </c>
      <c r="E6" s="7" t="s">
        <v>69</v>
      </c>
      <c r="F6" s="7" t="s">
        <v>70</v>
      </c>
    </row>
    <row r="7" spans="2:6" x14ac:dyDescent="0.25">
      <c r="B7" t="s">
        <v>165</v>
      </c>
      <c r="C7">
        <v>3</v>
      </c>
      <c r="D7" t="s">
        <v>87</v>
      </c>
      <c r="E7">
        <v>2250</v>
      </c>
      <c r="F7">
        <f>SUM(C7*E7)</f>
        <v>6750</v>
      </c>
    </row>
    <row r="8" spans="2:6" x14ac:dyDescent="0.25">
      <c r="B8" t="s">
        <v>64</v>
      </c>
      <c r="C8">
        <v>3</v>
      </c>
      <c r="D8" t="s">
        <v>87</v>
      </c>
      <c r="E8">
        <v>2250</v>
      </c>
      <c r="F8">
        <f t="shared" ref="F8:F11" si="0">SUM(C8*E8)</f>
        <v>6750</v>
      </c>
    </row>
    <row r="9" spans="2:6" x14ac:dyDescent="0.25">
      <c r="B9" t="s">
        <v>166</v>
      </c>
      <c r="C9">
        <v>3</v>
      </c>
      <c r="D9" t="s">
        <v>87</v>
      </c>
      <c r="E9">
        <v>2250</v>
      </c>
      <c r="F9">
        <f t="shared" si="0"/>
        <v>6750</v>
      </c>
    </row>
    <row r="10" spans="2:6" x14ac:dyDescent="0.25">
      <c r="B10" t="s">
        <v>167</v>
      </c>
      <c r="C10">
        <v>3</v>
      </c>
      <c r="D10" t="s">
        <v>87</v>
      </c>
      <c r="E10">
        <v>2250</v>
      </c>
      <c r="F10">
        <f t="shared" si="0"/>
        <v>6750</v>
      </c>
    </row>
    <row r="11" spans="2:6" x14ac:dyDescent="0.25">
      <c r="B11" t="s">
        <v>168</v>
      </c>
      <c r="C11">
        <v>45</v>
      </c>
      <c r="D11" t="s">
        <v>91</v>
      </c>
      <c r="E11">
        <v>20</v>
      </c>
      <c r="F11">
        <f t="shared" si="0"/>
        <v>900</v>
      </c>
    </row>
    <row r="13" spans="2:6" x14ac:dyDescent="0.25">
      <c r="B13" s="7" t="s">
        <v>45</v>
      </c>
      <c r="C13" s="7"/>
      <c r="D13" s="7"/>
      <c r="E13" s="7"/>
      <c r="F13" s="7">
        <f>SUM(F7:F12)</f>
        <v>27900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6"/>
  <sheetViews>
    <sheetView topLeftCell="A18" workbookViewId="0">
      <selection activeCell="M22" sqref="M22"/>
    </sheetView>
  </sheetViews>
  <sheetFormatPr defaultRowHeight="15" x14ac:dyDescent="0.25"/>
  <cols>
    <col min="2" max="2" width="32.85546875" customWidth="1"/>
    <col min="3" max="3" width="15.42578125" customWidth="1"/>
    <col min="4" max="4" width="27.5703125" customWidth="1"/>
  </cols>
  <sheetData>
    <row r="2" spans="2:13" x14ac:dyDescent="0.25">
      <c r="B2" t="s">
        <v>48</v>
      </c>
    </row>
    <row r="3" spans="2:13" x14ac:dyDescent="0.25">
      <c r="B3" s="15" t="s">
        <v>49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2:13" ht="59.25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2:13" x14ac:dyDescent="0.25">
      <c r="B5" t="s">
        <v>50</v>
      </c>
      <c r="C5" t="s">
        <v>51</v>
      </c>
      <c r="D5" t="s">
        <v>52</v>
      </c>
    </row>
    <row r="6" spans="2:13" x14ac:dyDescent="0.25">
      <c r="B6" s="1"/>
    </row>
    <row r="7" spans="2:13" x14ac:dyDescent="0.25">
      <c r="B7" t="s">
        <v>53</v>
      </c>
      <c r="C7">
        <v>25</v>
      </c>
      <c r="D7">
        <f t="shared" ref="D7:D15" si="0">SUM(C7*0.03*1.3)</f>
        <v>0.97500000000000009</v>
      </c>
    </row>
    <row r="8" spans="2:13" x14ac:dyDescent="0.25">
      <c r="B8" t="s">
        <v>54</v>
      </c>
      <c r="C8">
        <v>27</v>
      </c>
      <c r="D8">
        <f t="shared" si="0"/>
        <v>1.0529999999999999</v>
      </c>
    </row>
    <row r="9" spans="2:13" x14ac:dyDescent="0.25">
      <c r="B9" t="s">
        <v>55</v>
      </c>
      <c r="C9">
        <v>11</v>
      </c>
      <c r="D9">
        <f t="shared" si="0"/>
        <v>0.42899999999999994</v>
      </c>
    </row>
    <row r="10" spans="2:13" x14ac:dyDescent="0.25">
      <c r="B10" t="s">
        <v>56</v>
      </c>
      <c r="C10">
        <v>5</v>
      </c>
      <c r="D10">
        <f t="shared" si="0"/>
        <v>0.19500000000000001</v>
      </c>
    </row>
    <row r="11" spans="2:13" x14ac:dyDescent="0.25">
      <c r="B11" t="s">
        <v>57</v>
      </c>
      <c r="C11">
        <v>12</v>
      </c>
      <c r="D11">
        <f t="shared" si="0"/>
        <v>0.46799999999999997</v>
      </c>
    </row>
    <row r="12" spans="2:13" x14ac:dyDescent="0.25">
      <c r="B12" t="s">
        <v>58</v>
      </c>
      <c r="C12">
        <v>12</v>
      </c>
      <c r="D12">
        <f t="shared" si="0"/>
        <v>0.46799999999999997</v>
      </c>
    </row>
    <row r="13" spans="2:13" x14ac:dyDescent="0.25">
      <c r="B13" t="s">
        <v>59</v>
      </c>
      <c r="C13">
        <v>8</v>
      </c>
      <c r="D13">
        <f t="shared" si="0"/>
        <v>0.312</v>
      </c>
    </row>
    <row r="14" spans="2:13" x14ac:dyDescent="0.25">
      <c r="B14" t="s">
        <v>60</v>
      </c>
      <c r="C14">
        <v>45</v>
      </c>
      <c r="D14">
        <f t="shared" si="0"/>
        <v>1.7549999999999999</v>
      </c>
    </row>
    <row r="15" spans="2:13" x14ac:dyDescent="0.25">
      <c r="B15" t="s">
        <v>61</v>
      </c>
      <c r="C15">
        <v>7</v>
      </c>
      <c r="D15">
        <f t="shared" si="0"/>
        <v>0.27300000000000002</v>
      </c>
    </row>
    <row r="16" spans="2:13" x14ac:dyDescent="0.25">
      <c r="B16" t="s">
        <v>62</v>
      </c>
      <c r="C16">
        <v>55</v>
      </c>
      <c r="D16">
        <f t="shared" ref="D16:D19" si="1">SUM(C16*0.03*1.3)</f>
        <v>2.145</v>
      </c>
    </row>
    <row r="17" spans="2:6" x14ac:dyDescent="0.25">
      <c r="B17" t="s">
        <v>63</v>
      </c>
      <c r="C17">
        <v>17</v>
      </c>
      <c r="D17">
        <f t="shared" si="1"/>
        <v>0.66300000000000003</v>
      </c>
    </row>
    <row r="18" spans="2:6" x14ac:dyDescent="0.25">
      <c r="B18" t="s">
        <v>64</v>
      </c>
      <c r="C18">
        <v>14</v>
      </c>
      <c r="D18">
        <f t="shared" si="1"/>
        <v>0.54600000000000004</v>
      </c>
    </row>
    <row r="19" spans="2:6" x14ac:dyDescent="0.25">
      <c r="B19" t="s">
        <v>65</v>
      </c>
      <c r="C19">
        <v>50</v>
      </c>
      <c r="D19">
        <f t="shared" si="1"/>
        <v>1.9500000000000002</v>
      </c>
    </row>
    <row r="21" spans="2:6" x14ac:dyDescent="0.25">
      <c r="B21" s="7" t="s">
        <v>66</v>
      </c>
      <c r="C21" s="7" t="s">
        <v>67</v>
      </c>
      <c r="D21" s="7" t="s">
        <v>68</v>
      </c>
      <c r="E21" s="7" t="s">
        <v>69</v>
      </c>
      <c r="F21" s="7" t="s">
        <v>70</v>
      </c>
    </row>
    <row r="22" spans="2:6" x14ac:dyDescent="0.25">
      <c r="B22" t="s">
        <v>71</v>
      </c>
      <c r="C22">
        <f>SUM(C7:C21)</f>
        <v>288</v>
      </c>
      <c r="D22" t="s">
        <v>72</v>
      </c>
      <c r="E22">
        <v>25</v>
      </c>
      <c r="F22">
        <f>SUM(C22*E22)</f>
        <v>7200</v>
      </c>
    </row>
    <row r="23" spans="2:6" x14ac:dyDescent="0.25">
      <c r="B23" t="s">
        <v>73</v>
      </c>
      <c r="C23">
        <f>SUM(C7:C19)</f>
        <v>288</v>
      </c>
      <c r="D23" t="s">
        <v>72</v>
      </c>
      <c r="E23">
        <v>25</v>
      </c>
      <c r="F23">
        <f t="shared" ref="F23:F24" si="2">SUM(C23*E23)</f>
        <v>7200</v>
      </c>
    </row>
    <row r="24" spans="2:6" x14ac:dyDescent="0.25">
      <c r="B24" t="s">
        <v>74</v>
      </c>
      <c r="C24">
        <f>SUM(D7:D19)</f>
        <v>11.231999999999999</v>
      </c>
      <c r="D24" t="s">
        <v>75</v>
      </c>
      <c r="E24">
        <v>350</v>
      </c>
      <c r="F24">
        <f t="shared" si="2"/>
        <v>3931.2</v>
      </c>
    </row>
    <row r="26" spans="2:6" x14ac:dyDescent="0.25">
      <c r="B26" s="7" t="s">
        <v>70</v>
      </c>
      <c r="C26" s="7"/>
      <c r="D26" s="7"/>
      <c r="E26" s="7"/>
      <c r="F26" s="7">
        <f>SUM(F22:F24)</f>
        <v>18331.2</v>
      </c>
    </row>
  </sheetData>
  <mergeCells count="1">
    <mergeCell ref="B3:M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7DDCF-9348-4B98-A967-69279D380C79}">
  <dimension ref="B3:M22"/>
  <sheetViews>
    <sheetView workbookViewId="0">
      <selection activeCell="I14" sqref="I14"/>
    </sheetView>
  </sheetViews>
  <sheetFormatPr defaultRowHeight="15" x14ac:dyDescent="0.25"/>
  <cols>
    <col min="2" max="2" width="28.7109375" customWidth="1"/>
    <col min="3" max="3" width="26.5703125" customWidth="1"/>
  </cols>
  <sheetData>
    <row r="3" spans="2:13" x14ac:dyDescent="0.25">
      <c r="B3" t="s">
        <v>76</v>
      </c>
    </row>
    <row r="4" spans="2:13" x14ac:dyDescent="0.25">
      <c r="B4" s="15" t="s">
        <v>77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2:13" ht="53.25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2:13" x14ac:dyDescent="0.25">
      <c r="B6" t="s">
        <v>50</v>
      </c>
      <c r="C6" t="s">
        <v>78</v>
      </c>
    </row>
    <row r="7" spans="2:13" x14ac:dyDescent="0.25">
      <c r="B7" s="1" t="s">
        <v>79</v>
      </c>
      <c r="C7">
        <v>4</v>
      </c>
    </row>
    <row r="8" spans="2:13" x14ac:dyDescent="0.25">
      <c r="B8" t="s">
        <v>80</v>
      </c>
      <c r="C8">
        <v>3</v>
      </c>
    </row>
    <row r="9" spans="2:13" x14ac:dyDescent="0.25">
      <c r="B9" t="s">
        <v>81</v>
      </c>
      <c r="C9">
        <v>2</v>
      </c>
    </row>
    <row r="10" spans="2:13" x14ac:dyDescent="0.25">
      <c r="B10" t="s">
        <v>82</v>
      </c>
      <c r="C10">
        <v>1</v>
      </c>
    </row>
    <row r="11" spans="2:13" x14ac:dyDescent="0.25">
      <c r="B11" t="s">
        <v>83</v>
      </c>
      <c r="C11">
        <v>1</v>
      </c>
    </row>
    <row r="12" spans="2:13" x14ac:dyDescent="0.25">
      <c r="B12" t="s">
        <v>57</v>
      </c>
      <c r="C12">
        <v>2</v>
      </c>
    </row>
    <row r="13" spans="2:13" x14ac:dyDescent="0.25">
      <c r="B13" t="s">
        <v>84</v>
      </c>
      <c r="C13">
        <v>2</v>
      </c>
    </row>
    <row r="15" spans="2:13" x14ac:dyDescent="0.25">
      <c r="B15" s="7" t="s">
        <v>66</v>
      </c>
      <c r="C15" s="7" t="s">
        <v>85</v>
      </c>
      <c r="D15" s="7" t="s">
        <v>68</v>
      </c>
      <c r="E15" s="7" t="s">
        <v>69</v>
      </c>
      <c r="F15" s="7" t="s">
        <v>70</v>
      </c>
    </row>
    <row r="16" spans="2:13" x14ac:dyDescent="0.25">
      <c r="B16" t="s">
        <v>86</v>
      </c>
      <c r="C16">
        <v>15</v>
      </c>
      <c r="D16" t="s">
        <v>87</v>
      </c>
      <c r="E16">
        <v>3150</v>
      </c>
      <c r="F16">
        <f>SUM(C16*E16)</f>
        <v>47250</v>
      </c>
    </row>
    <row r="17" spans="2:6" x14ac:dyDescent="0.25">
      <c r="B17" t="s">
        <v>88</v>
      </c>
      <c r="C17">
        <v>2</v>
      </c>
      <c r="D17" t="s">
        <v>89</v>
      </c>
      <c r="E17">
        <v>1390</v>
      </c>
      <c r="F17">
        <f t="shared" ref="F17:F20" si="0">SUM(C17*E17)</f>
        <v>2780</v>
      </c>
    </row>
    <row r="18" spans="2:6" x14ac:dyDescent="0.25">
      <c r="B18" t="s">
        <v>90</v>
      </c>
      <c r="C18">
        <v>74</v>
      </c>
      <c r="D18" t="s">
        <v>91</v>
      </c>
      <c r="E18">
        <v>52</v>
      </c>
      <c r="F18">
        <f t="shared" si="0"/>
        <v>3848</v>
      </c>
    </row>
    <row r="19" spans="2:6" x14ac:dyDescent="0.25">
      <c r="B19" t="s">
        <v>92</v>
      </c>
      <c r="C19">
        <v>18</v>
      </c>
      <c r="D19" t="s">
        <v>93</v>
      </c>
      <c r="E19">
        <v>1550</v>
      </c>
      <c r="F19">
        <f t="shared" si="0"/>
        <v>27900</v>
      </c>
    </row>
    <row r="20" spans="2:6" x14ac:dyDescent="0.25">
      <c r="B20" t="s">
        <v>94</v>
      </c>
      <c r="C20">
        <v>16</v>
      </c>
      <c r="D20" t="s">
        <v>87</v>
      </c>
      <c r="E20">
        <v>390</v>
      </c>
      <c r="F20">
        <f t="shared" si="0"/>
        <v>6240</v>
      </c>
    </row>
    <row r="22" spans="2:6" x14ac:dyDescent="0.25">
      <c r="B22" s="7" t="s">
        <v>70</v>
      </c>
      <c r="C22" s="7"/>
      <c r="D22" s="7"/>
      <c r="E22" s="7"/>
      <c r="F22" s="7">
        <f>SUM(F16:F21)</f>
        <v>88018</v>
      </c>
    </row>
  </sheetData>
  <mergeCells count="1">
    <mergeCell ref="B4:M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AF7D5-BDC5-4D68-B97D-2161F62174FA}">
  <dimension ref="B3:L15"/>
  <sheetViews>
    <sheetView workbookViewId="0">
      <selection activeCell="H13" sqref="H13"/>
    </sheetView>
  </sheetViews>
  <sheetFormatPr defaultRowHeight="15" x14ac:dyDescent="0.25"/>
  <cols>
    <col min="2" max="3" width="17.7109375" customWidth="1"/>
    <col min="4" max="4" width="19.85546875" customWidth="1"/>
    <col min="6" max="6" width="16.85546875" customWidth="1"/>
  </cols>
  <sheetData>
    <row r="3" spans="2:12" x14ac:dyDescent="0.25">
      <c r="B3" t="s">
        <v>95</v>
      </c>
    </row>
    <row r="4" spans="2:12" x14ac:dyDescent="0.25">
      <c r="B4" s="15" t="s">
        <v>96</v>
      </c>
      <c r="C4" s="15"/>
      <c r="D4" s="16"/>
      <c r="E4" s="16"/>
      <c r="F4" s="16"/>
      <c r="G4" s="16"/>
      <c r="H4" s="16"/>
      <c r="I4" s="16"/>
      <c r="J4" s="16"/>
      <c r="K4" s="16"/>
      <c r="L4" s="16"/>
    </row>
    <row r="5" spans="2:12" ht="66.75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7" spans="2:12" x14ac:dyDescent="0.25">
      <c r="B7" s="1" t="s">
        <v>97</v>
      </c>
      <c r="C7" s="2" t="s">
        <v>85</v>
      </c>
      <c r="D7" s="3" t="s">
        <v>68</v>
      </c>
      <c r="E7" s="3" t="s">
        <v>69</v>
      </c>
      <c r="F7" s="3" t="s">
        <v>98</v>
      </c>
    </row>
    <row r="8" spans="2:12" x14ac:dyDescent="0.25">
      <c r="B8" t="s">
        <v>99</v>
      </c>
      <c r="C8">
        <v>5</v>
      </c>
      <c r="D8" t="s">
        <v>93</v>
      </c>
      <c r="E8">
        <v>1750</v>
      </c>
      <c r="F8">
        <f t="shared" ref="F8:F13" si="0">SUM(C8*E8)</f>
        <v>8750</v>
      </c>
    </row>
    <row r="9" spans="2:12" x14ac:dyDescent="0.25">
      <c r="B9" t="s">
        <v>100</v>
      </c>
      <c r="C9">
        <v>2</v>
      </c>
      <c r="D9" t="s">
        <v>89</v>
      </c>
      <c r="E9">
        <v>3000</v>
      </c>
      <c r="F9">
        <f t="shared" si="0"/>
        <v>6000</v>
      </c>
    </row>
    <row r="10" spans="2:12" x14ac:dyDescent="0.25">
      <c r="B10" t="s">
        <v>101</v>
      </c>
      <c r="C10">
        <v>2</v>
      </c>
      <c r="D10" t="s">
        <v>89</v>
      </c>
      <c r="E10">
        <v>5000</v>
      </c>
      <c r="F10">
        <f t="shared" si="0"/>
        <v>10000</v>
      </c>
    </row>
    <row r="11" spans="2:12" x14ac:dyDescent="0.25">
      <c r="B11" t="s">
        <v>102</v>
      </c>
      <c r="C11">
        <v>5</v>
      </c>
      <c r="D11" t="s">
        <v>103</v>
      </c>
      <c r="E11">
        <v>1000</v>
      </c>
      <c r="F11">
        <f t="shared" si="0"/>
        <v>5000</v>
      </c>
    </row>
    <row r="12" spans="2:12" x14ac:dyDescent="0.25">
      <c r="B12" t="s">
        <v>104</v>
      </c>
      <c r="C12">
        <v>3.6</v>
      </c>
      <c r="D12" t="s">
        <v>93</v>
      </c>
      <c r="E12">
        <v>8750</v>
      </c>
      <c r="F12">
        <f t="shared" si="0"/>
        <v>31500</v>
      </c>
    </row>
    <row r="13" spans="2:12" x14ac:dyDescent="0.25">
      <c r="B13" t="s">
        <v>105</v>
      </c>
      <c r="C13">
        <v>0.3</v>
      </c>
      <c r="D13" t="s">
        <v>106</v>
      </c>
      <c r="E13">
        <v>6750</v>
      </c>
      <c r="F13">
        <f t="shared" si="0"/>
        <v>2025</v>
      </c>
    </row>
    <row r="15" spans="2:12" x14ac:dyDescent="0.25">
      <c r="B15" t="s">
        <v>45</v>
      </c>
      <c r="F15">
        <f>SUM(F8:F14)</f>
        <v>63275</v>
      </c>
    </row>
  </sheetData>
  <mergeCells count="1">
    <mergeCell ref="B4:L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E0201-B2AE-47AB-A55A-F120174A2FF7}">
  <dimension ref="B6:L17"/>
  <sheetViews>
    <sheetView workbookViewId="0">
      <selection activeCell="H20" sqref="H20"/>
    </sheetView>
  </sheetViews>
  <sheetFormatPr defaultRowHeight="15" x14ac:dyDescent="0.25"/>
  <cols>
    <col min="2" max="2" width="31.140625" customWidth="1"/>
    <col min="6" max="6" width="13.7109375" customWidth="1"/>
  </cols>
  <sheetData>
    <row r="6" spans="2:12" x14ac:dyDescent="0.25">
      <c r="B6" t="s">
        <v>107</v>
      </c>
    </row>
    <row r="7" spans="2:12" x14ac:dyDescent="0.25">
      <c r="B7" s="15" t="s">
        <v>108</v>
      </c>
      <c r="C7" s="15"/>
      <c r="D7" s="16"/>
      <c r="E7" s="16"/>
      <c r="F7" s="16"/>
      <c r="G7" s="16"/>
      <c r="H7" s="16"/>
      <c r="I7" s="16"/>
      <c r="J7" s="16"/>
      <c r="K7" s="16"/>
      <c r="L7" s="16"/>
    </row>
    <row r="8" spans="2:12" x14ac:dyDescent="0.2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10" spans="2:12" x14ac:dyDescent="0.25">
      <c r="B10" s="1" t="s">
        <v>97</v>
      </c>
      <c r="C10" s="2" t="s">
        <v>85</v>
      </c>
      <c r="D10" s="3" t="s">
        <v>68</v>
      </c>
      <c r="E10" s="3" t="s">
        <v>69</v>
      </c>
      <c r="F10" s="3" t="s">
        <v>98</v>
      </c>
    </row>
    <row r="11" spans="2:12" x14ac:dyDescent="0.25">
      <c r="B11" t="s">
        <v>109</v>
      </c>
      <c r="C11">
        <v>10</v>
      </c>
      <c r="D11" t="s">
        <v>93</v>
      </c>
      <c r="E11">
        <v>1376.39</v>
      </c>
      <c r="F11">
        <f>SUM(C11*E11)</f>
        <v>13763.900000000001</v>
      </c>
    </row>
    <row r="12" spans="2:12" x14ac:dyDescent="0.25">
      <c r="B12" t="s">
        <v>110</v>
      </c>
      <c r="C12">
        <v>2.5</v>
      </c>
      <c r="D12" t="s">
        <v>87</v>
      </c>
      <c r="E12">
        <v>750</v>
      </c>
      <c r="F12">
        <f>SUM(C12*E12)</f>
        <v>1875</v>
      </c>
    </row>
    <row r="13" spans="2:12" x14ac:dyDescent="0.25">
      <c r="B13" t="s">
        <v>111</v>
      </c>
      <c r="C13">
        <v>12</v>
      </c>
      <c r="D13" t="s">
        <v>103</v>
      </c>
      <c r="E13">
        <v>2250</v>
      </c>
      <c r="F13">
        <f>SUM(C13*E13)</f>
        <v>27000</v>
      </c>
    </row>
    <row r="14" spans="2:12" x14ac:dyDescent="0.25">
      <c r="B14" t="s">
        <v>112</v>
      </c>
      <c r="C14">
        <v>1.5</v>
      </c>
      <c r="D14" t="s">
        <v>103</v>
      </c>
      <c r="E14">
        <v>5990</v>
      </c>
      <c r="F14">
        <f>SUM(C14*E14)</f>
        <v>8985</v>
      </c>
    </row>
    <row r="15" spans="2:12" x14ac:dyDescent="0.25">
      <c r="B15" t="s">
        <v>113</v>
      </c>
      <c r="C15">
        <v>1</v>
      </c>
      <c r="D15" t="s">
        <v>114</v>
      </c>
      <c r="E15">
        <v>5000</v>
      </c>
      <c r="F15">
        <f>SUM(C15*E15)</f>
        <v>5000</v>
      </c>
    </row>
    <row r="17" spans="2:6" x14ac:dyDescent="0.25">
      <c r="B17" t="s">
        <v>45</v>
      </c>
      <c r="F17">
        <f>SUM(F11:F16)</f>
        <v>56623.9</v>
      </c>
    </row>
  </sheetData>
  <mergeCells count="1">
    <mergeCell ref="B7:L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3299D-91B1-4C55-8BA3-FDF025F55E0D}">
  <dimension ref="B4:L16"/>
  <sheetViews>
    <sheetView workbookViewId="0">
      <selection activeCell="K9" sqref="K9"/>
    </sheetView>
  </sheetViews>
  <sheetFormatPr defaultRowHeight="15" x14ac:dyDescent="0.25"/>
  <cols>
    <col min="2" max="2" width="29" customWidth="1"/>
    <col min="5" max="5" width="12.28515625" customWidth="1"/>
    <col min="6" max="6" width="13.85546875" customWidth="1"/>
  </cols>
  <sheetData>
    <row r="4" spans="2:12" x14ac:dyDescent="0.25">
      <c r="B4" s="15" t="s">
        <v>115</v>
      </c>
      <c r="C4" s="15"/>
      <c r="D4" s="16"/>
      <c r="E4" s="16"/>
      <c r="F4" s="16"/>
      <c r="G4" s="16"/>
      <c r="H4" s="16"/>
      <c r="I4" s="16"/>
      <c r="J4" s="16"/>
      <c r="K4" s="16"/>
      <c r="L4" s="16"/>
    </row>
    <row r="5" spans="2:12" ht="33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7" spans="2:12" x14ac:dyDescent="0.25">
      <c r="B7" s="8" t="s">
        <v>97</v>
      </c>
      <c r="C7" s="9" t="s">
        <v>85</v>
      </c>
      <c r="D7" s="10" t="s">
        <v>68</v>
      </c>
      <c r="E7" s="10" t="s">
        <v>69</v>
      </c>
      <c r="F7" s="10" t="s">
        <v>98</v>
      </c>
    </row>
    <row r="8" spans="2:12" ht="30" x14ac:dyDescent="0.25">
      <c r="B8" s="1" t="s">
        <v>116</v>
      </c>
      <c r="C8" s="4">
        <v>1</v>
      </c>
      <c r="D8" s="5" t="s">
        <v>114</v>
      </c>
      <c r="E8" s="6">
        <v>10000</v>
      </c>
      <c r="F8">
        <f t="shared" ref="F8:F14" si="0">SUM(C8*E8)</f>
        <v>10000</v>
      </c>
    </row>
    <row r="9" spans="2:12" x14ac:dyDescent="0.25">
      <c r="B9" t="s">
        <v>117</v>
      </c>
      <c r="C9">
        <v>20.187000000000001</v>
      </c>
      <c r="D9" t="s">
        <v>93</v>
      </c>
      <c r="E9">
        <v>1732.16</v>
      </c>
      <c r="F9">
        <f t="shared" si="0"/>
        <v>34967.113920000003</v>
      </c>
    </row>
    <row r="10" spans="2:12" x14ac:dyDescent="0.25">
      <c r="B10" t="s">
        <v>118</v>
      </c>
      <c r="C10">
        <v>403.75</v>
      </c>
      <c r="D10" t="s">
        <v>72</v>
      </c>
      <c r="E10">
        <v>22.29</v>
      </c>
      <c r="F10">
        <f t="shared" si="0"/>
        <v>8999.5874999999996</v>
      </c>
    </row>
    <row r="11" spans="2:12" x14ac:dyDescent="0.25">
      <c r="B11" t="s">
        <v>119</v>
      </c>
      <c r="C11">
        <v>20.187000000000001</v>
      </c>
      <c r="D11" t="s">
        <v>93</v>
      </c>
      <c r="E11">
        <v>7336.54</v>
      </c>
      <c r="F11">
        <f t="shared" si="0"/>
        <v>148102.73298</v>
      </c>
    </row>
    <row r="12" spans="2:12" x14ac:dyDescent="0.25">
      <c r="B12" t="s">
        <v>120</v>
      </c>
      <c r="C12">
        <v>9</v>
      </c>
      <c r="D12" t="s">
        <v>106</v>
      </c>
      <c r="E12">
        <v>42.3</v>
      </c>
      <c r="F12">
        <f t="shared" si="0"/>
        <v>380.7</v>
      </c>
    </row>
    <row r="13" spans="2:12" x14ac:dyDescent="0.25">
      <c r="B13" t="s">
        <v>121</v>
      </c>
      <c r="C13">
        <v>170</v>
      </c>
      <c r="D13" t="s">
        <v>106</v>
      </c>
      <c r="E13">
        <v>39</v>
      </c>
      <c r="F13">
        <f t="shared" si="0"/>
        <v>6630</v>
      </c>
    </row>
    <row r="14" spans="2:12" x14ac:dyDescent="0.25">
      <c r="B14" t="s">
        <v>122</v>
      </c>
      <c r="C14">
        <v>5</v>
      </c>
      <c r="D14" t="s">
        <v>89</v>
      </c>
      <c r="E14">
        <v>2500</v>
      </c>
      <c r="F14">
        <f t="shared" si="0"/>
        <v>12500</v>
      </c>
    </row>
    <row r="16" spans="2:12" x14ac:dyDescent="0.25">
      <c r="B16" s="7" t="s">
        <v>45</v>
      </c>
      <c r="C16" s="7"/>
      <c r="D16" s="7"/>
      <c r="E16" s="7"/>
      <c r="F16" s="7">
        <f>SUM(F8:F14)</f>
        <v>221580.13440000001</v>
      </c>
    </row>
  </sheetData>
  <mergeCells count="1">
    <mergeCell ref="B4:L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C4416-C1B1-4CCC-97DF-919719BE33A2}">
  <dimension ref="B3:L14"/>
  <sheetViews>
    <sheetView workbookViewId="0">
      <selection activeCell="B14" sqref="B14:F14"/>
    </sheetView>
  </sheetViews>
  <sheetFormatPr defaultRowHeight="15" x14ac:dyDescent="0.25"/>
  <cols>
    <col min="2" max="2" width="35.140625" customWidth="1"/>
    <col min="5" max="5" width="9" customWidth="1"/>
    <col min="6" max="6" width="13.28515625" customWidth="1"/>
  </cols>
  <sheetData>
    <row r="3" spans="2:12" x14ac:dyDescent="0.25">
      <c r="B3" t="s">
        <v>123</v>
      </c>
    </row>
    <row r="4" spans="2:12" x14ac:dyDescent="0.25">
      <c r="B4" s="15" t="s">
        <v>124</v>
      </c>
      <c r="C4" s="15"/>
      <c r="D4" s="16"/>
      <c r="E4" s="16"/>
      <c r="F4" s="16"/>
      <c r="G4" s="16"/>
      <c r="H4" s="16"/>
      <c r="I4" s="16"/>
      <c r="J4" s="16"/>
      <c r="K4" s="16"/>
      <c r="L4" s="16"/>
    </row>
    <row r="5" spans="2:12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7" spans="2:12" x14ac:dyDescent="0.25">
      <c r="B7" s="8" t="s">
        <v>97</v>
      </c>
      <c r="C7" s="9" t="s">
        <v>85</v>
      </c>
      <c r="D7" s="10" t="s">
        <v>68</v>
      </c>
      <c r="E7" s="10" t="s">
        <v>69</v>
      </c>
      <c r="F7" s="10" t="s">
        <v>98</v>
      </c>
    </row>
    <row r="8" spans="2:12" x14ac:dyDescent="0.25">
      <c r="B8" t="s">
        <v>125</v>
      </c>
      <c r="C8">
        <v>5</v>
      </c>
      <c r="D8" t="s">
        <v>89</v>
      </c>
      <c r="E8">
        <v>150</v>
      </c>
      <c r="F8">
        <f>SUM(C8*E8)</f>
        <v>750</v>
      </c>
    </row>
    <row r="9" spans="2:12" x14ac:dyDescent="0.25">
      <c r="B9" t="s">
        <v>126</v>
      </c>
      <c r="C9">
        <v>1</v>
      </c>
      <c r="D9" t="s">
        <v>89</v>
      </c>
      <c r="E9">
        <v>175</v>
      </c>
      <c r="F9">
        <f>SUM(C9*E9)</f>
        <v>175</v>
      </c>
    </row>
    <row r="10" spans="2:12" x14ac:dyDescent="0.25">
      <c r="B10" t="s">
        <v>127</v>
      </c>
      <c r="C10">
        <v>8</v>
      </c>
      <c r="D10" t="s">
        <v>103</v>
      </c>
      <c r="E10">
        <v>1200</v>
      </c>
      <c r="F10">
        <f>SUM(C10*E10)</f>
        <v>9600</v>
      </c>
    </row>
    <row r="11" spans="2:12" x14ac:dyDescent="0.25">
      <c r="B11" t="s">
        <v>128</v>
      </c>
      <c r="C11">
        <v>2</v>
      </c>
      <c r="D11" t="s">
        <v>103</v>
      </c>
      <c r="E11">
        <v>850</v>
      </c>
      <c r="F11">
        <f>SUM(C11*E11)</f>
        <v>1700</v>
      </c>
    </row>
    <row r="12" spans="2:12" x14ac:dyDescent="0.25">
      <c r="B12" t="s">
        <v>129</v>
      </c>
      <c r="C12">
        <v>8</v>
      </c>
      <c r="D12" t="s">
        <v>103</v>
      </c>
      <c r="E12">
        <v>550</v>
      </c>
      <c r="F12">
        <f>SUM(C12*E12)</f>
        <v>4400</v>
      </c>
    </row>
    <row r="14" spans="2:12" x14ac:dyDescent="0.25">
      <c r="B14" s="7" t="s">
        <v>70</v>
      </c>
      <c r="C14" s="7"/>
      <c r="D14" s="7"/>
      <c r="E14" s="7"/>
      <c r="F14" s="7">
        <f>SUM(F8:F13)</f>
        <v>16625</v>
      </c>
    </row>
  </sheetData>
  <mergeCells count="1">
    <mergeCell ref="B4:L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7506B-816F-4C1D-BC80-04A7BE37731A}">
  <dimension ref="B3:L15"/>
  <sheetViews>
    <sheetView workbookViewId="0">
      <selection activeCell="K17" sqref="K17"/>
    </sheetView>
  </sheetViews>
  <sheetFormatPr defaultRowHeight="15" x14ac:dyDescent="0.25"/>
  <cols>
    <col min="2" max="2" width="36.140625" customWidth="1"/>
    <col min="6" max="6" width="13" customWidth="1"/>
  </cols>
  <sheetData>
    <row r="3" spans="2:12" x14ac:dyDescent="0.25">
      <c r="B3" t="s">
        <v>130</v>
      </c>
    </row>
    <row r="4" spans="2:12" x14ac:dyDescent="0.25">
      <c r="B4" s="15" t="s">
        <v>131</v>
      </c>
      <c r="C4" s="15"/>
      <c r="D4" s="16"/>
      <c r="E4" s="16"/>
      <c r="F4" s="16"/>
      <c r="G4" s="16"/>
      <c r="H4" s="16"/>
      <c r="I4" s="16"/>
      <c r="J4" s="16"/>
      <c r="K4" s="16"/>
      <c r="L4" s="16"/>
    </row>
    <row r="5" spans="2:12" ht="34.5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7" spans="2:12" x14ac:dyDescent="0.25">
      <c r="B7" s="8" t="s">
        <v>97</v>
      </c>
      <c r="C7" s="9" t="s">
        <v>85</v>
      </c>
      <c r="D7" s="10" t="s">
        <v>68</v>
      </c>
      <c r="E7" s="10" t="s">
        <v>69</v>
      </c>
      <c r="F7" s="10" t="s">
        <v>98</v>
      </c>
    </row>
    <row r="8" spans="2:12" x14ac:dyDescent="0.25">
      <c r="B8" t="s">
        <v>132</v>
      </c>
      <c r="C8">
        <v>3</v>
      </c>
      <c r="D8" t="s">
        <v>89</v>
      </c>
      <c r="E8">
        <v>200</v>
      </c>
      <c r="F8">
        <f t="shared" ref="F8:F13" si="0">SUM(C8*E8)</f>
        <v>600</v>
      </c>
    </row>
    <row r="9" spans="2:12" x14ac:dyDescent="0.25">
      <c r="B9" t="s">
        <v>133</v>
      </c>
      <c r="C9">
        <v>280</v>
      </c>
      <c r="D9" t="s">
        <v>106</v>
      </c>
      <c r="E9">
        <v>12</v>
      </c>
      <c r="F9">
        <f t="shared" si="0"/>
        <v>3360</v>
      </c>
    </row>
    <row r="10" spans="2:12" x14ac:dyDescent="0.25">
      <c r="B10" t="s">
        <v>134</v>
      </c>
      <c r="C10">
        <v>14</v>
      </c>
      <c r="D10" t="s">
        <v>93</v>
      </c>
      <c r="E10">
        <v>1250</v>
      </c>
      <c r="F10">
        <f t="shared" si="0"/>
        <v>17500</v>
      </c>
    </row>
    <row r="11" spans="2:12" x14ac:dyDescent="0.25">
      <c r="B11" t="s">
        <v>127</v>
      </c>
      <c r="C11">
        <v>15</v>
      </c>
      <c r="D11" t="s">
        <v>103</v>
      </c>
      <c r="E11">
        <v>1200</v>
      </c>
      <c r="F11">
        <f t="shared" si="0"/>
        <v>18000</v>
      </c>
    </row>
    <row r="12" spans="2:12" x14ac:dyDescent="0.25">
      <c r="B12" t="s">
        <v>128</v>
      </c>
      <c r="C12">
        <v>10</v>
      </c>
      <c r="D12" t="s">
        <v>103</v>
      </c>
      <c r="E12">
        <v>1730</v>
      </c>
      <c r="F12">
        <f t="shared" si="0"/>
        <v>17300</v>
      </c>
    </row>
    <row r="13" spans="2:12" x14ac:dyDescent="0.25">
      <c r="B13" t="s">
        <v>129</v>
      </c>
      <c r="C13">
        <v>16</v>
      </c>
      <c r="D13" t="s">
        <v>103</v>
      </c>
      <c r="E13">
        <v>550</v>
      </c>
      <c r="F13">
        <f t="shared" si="0"/>
        <v>8800</v>
      </c>
    </row>
    <row r="15" spans="2:12" x14ac:dyDescent="0.25">
      <c r="B15" s="7" t="s">
        <v>70</v>
      </c>
      <c r="C15" s="7"/>
      <c r="D15" s="7"/>
      <c r="E15" s="7"/>
      <c r="F15" s="7">
        <f>SUM(F8:F14)</f>
        <v>65560</v>
      </c>
    </row>
  </sheetData>
  <mergeCells count="1">
    <mergeCell ref="B4:L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6B12C-DD43-4206-8D0C-B0115A96B87A}">
  <dimension ref="B4:L15"/>
  <sheetViews>
    <sheetView topLeftCell="A11" workbookViewId="0">
      <selection activeCell="C9" sqref="C9"/>
    </sheetView>
  </sheetViews>
  <sheetFormatPr defaultRowHeight="15" x14ac:dyDescent="0.25"/>
  <cols>
    <col min="2" max="2" width="38.85546875" customWidth="1"/>
    <col min="3" max="3" width="20" customWidth="1"/>
    <col min="6" max="6" width="15.28515625" customWidth="1"/>
  </cols>
  <sheetData>
    <row r="4" spans="2:12" x14ac:dyDescent="0.25">
      <c r="B4" t="s">
        <v>135</v>
      </c>
    </row>
    <row r="5" spans="2:12" x14ac:dyDescent="0.25">
      <c r="B5" s="15" t="s">
        <v>136</v>
      </c>
      <c r="C5" s="15"/>
      <c r="D5" s="16"/>
      <c r="E5" s="16"/>
      <c r="F5" s="16"/>
      <c r="G5" s="16"/>
      <c r="H5" s="16"/>
      <c r="I5" s="16"/>
      <c r="J5" s="16"/>
      <c r="K5" s="16"/>
      <c r="L5" s="16"/>
    </row>
    <row r="6" spans="2:12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8" spans="2:12" x14ac:dyDescent="0.25">
      <c r="B8" s="8" t="s">
        <v>97</v>
      </c>
      <c r="C8" s="9" t="s">
        <v>85</v>
      </c>
      <c r="D8" s="10" t="s">
        <v>68</v>
      </c>
      <c r="E8" s="10" t="s">
        <v>69</v>
      </c>
      <c r="F8" s="10" t="s">
        <v>98</v>
      </c>
    </row>
    <row r="9" spans="2:12" x14ac:dyDescent="0.25">
      <c r="B9" t="s">
        <v>137</v>
      </c>
      <c r="C9">
        <v>5</v>
      </c>
      <c r="D9" t="s">
        <v>93</v>
      </c>
      <c r="E9">
        <v>1250</v>
      </c>
      <c r="F9">
        <f>SUM(C9*E9)</f>
        <v>6250</v>
      </c>
    </row>
    <row r="10" spans="2:12" x14ac:dyDescent="0.25">
      <c r="B10" t="s">
        <v>138</v>
      </c>
      <c r="C10">
        <v>3</v>
      </c>
      <c r="D10" t="s">
        <v>89</v>
      </c>
      <c r="E10">
        <v>2000</v>
      </c>
      <c r="F10">
        <f>SUM(C10*E10)</f>
        <v>6000</v>
      </c>
    </row>
    <row r="11" spans="2:12" x14ac:dyDescent="0.25">
      <c r="B11" t="s">
        <v>127</v>
      </c>
      <c r="C11">
        <v>5</v>
      </c>
      <c r="D11" t="s">
        <v>103</v>
      </c>
      <c r="E11">
        <v>1200</v>
      </c>
      <c r="F11">
        <f>SUM(C11*E11)</f>
        <v>6000</v>
      </c>
    </row>
    <row r="12" spans="2:12" x14ac:dyDescent="0.25">
      <c r="B12" t="s">
        <v>139</v>
      </c>
      <c r="C12">
        <v>5</v>
      </c>
      <c r="D12" t="s">
        <v>103</v>
      </c>
      <c r="E12">
        <v>7250</v>
      </c>
      <c r="F12">
        <f>SUM(C12*E12)</f>
        <v>36250</v>
      </c>
    </row>
    <row r="13" spans="2:12" x14ac:dyDescent="0.25">
      <c r="B13" t="s">
        <v>140</v>
      </c>
      <c r="C13">
        <v>1</v>
      </c>
      <c r="D13" t="s">
        <v>87</v>
      </c>
      <c r="E13">
        <v>3000</v>
      </c>
      <c r="F13">
        <f>SUM(C13*E13)</f>
        <v>3000</v>
      </c>
    </row>
    <row r="15" spans="2:12" x14ac:dyDescent="0.25">
      <c r="B15" s="7" t="s">
        <v>70</v>
      </c>
      <c r="C15" s="7"/>
      <c r="D15" s="7"/>
      <c r="E15" s="7"/>
      <c r="F15" s="7">
        <f>SUM(F9:F14)</f>
        <v>57500</v>
      </c>
    </row>
  </sheetData>
  <mergeCells count="1">
    <mergeCell ref="B5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15</vt:i4>
      </vt:variant>
    </vt:vector>
  </HeadingPairs>
  <TitlesOfParts>
    <vt:vector size="15" baseType="lpstr">
      <vt:lpstr>Přehled - celkový soupis</vt:lpstr>
      <vt:lpstr>Čištění vozovek</vt:lpstr>
      <vt:lpstr>Čištění odvodnění</vt:lpstr>
      <vt:lpstr>Propustek Tovární u ČOV </vt:lpstr>
      <vt:lpstr>Pelíkovická (krajnice)</vt:lpstr>
      <vt:lpstr>Poškozený asfalt Sokolská</vt:lpstr>
      <vt:lpstr>Stekza Tovární - Údolní</vt:lpstr>
      <vt:lpstr>Vodní</vt:lpstr>
      <vt:lpstr>Okružní</vt:lpstr>
      <vt:lpstr>Zálesí (296)</vt:lpstr>
      <vt:lpstr>Ke Sv. kříži</vt:lpstr>
      <vt:lpstr>Osada Svatý kříž</vt:lpstr>
      <vt:lpstr>Pelíkovice č.p. 10</vt:lpstr>
      <vt:lpstr>Tovární - cesta k zahr. osadě</vt:lpstr>
      <vt:lpstr>Kamerová prohlídka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Dvořák</dc:creator>
  <cp:keywords/>
  <dc:description/>
  <cp:lastModifiedBy>Jan Dvořák</cp:lastModifiedBy>
  <cp:revision/>
  <dcterms:created xsi:type="dcterms:W3CDTF">2024-07-11T12:30:10Z</dcterms:created>
  <dcterms:modified xsi:type="dcterms:W3CDTF">2024-07-26T08:23:04Z</dcterms:modified>
  <cp:category/>
  <cp:contentStatus/>
</cp:coreProperties>
</file>