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wnCloud\DSO společná\02_Zapisy - valneDSO\DSO2024\2405\"/>
    </mc:Choice>
  </mc:AlternateContent>
  <xr:revisionPtr revIDLastSave="0" documentId="8_{F5B6F674-8920-4312-BD3E-6157BDE899EF}" xr6:coauthVersionLast="36" xr6:coauthVersionMax="36" xr10:uidLastSave="{00000000-0000-0000-0000-000000000000}"/>
  <bookViews>
    <workbookView xWindow="0" yWindow="0" windowWidth="19200" windowHeight="8540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G26" i="1"/>
  <c r="G7" i="1" s="1"/>
  <c r="H7" i="1" s="1"/>
  <c r="G2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6" i="1"/>
  <c r="E24" i="1"/>
  <c r="E8" i="1"/>
  <c r="D3" i="1"/>
  <c r="E7" i="1" s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24" i="1" s="1"/>
  <c r="D7" i="1"/>
  <c r="D6" i="1"/>
  <c r="G14" i="1" l="1"/>
  <c r="H14" i="1" s="1"/>
  <c r="G21" i="1"/>
  <c r="H21" i="1" s="1"/>
  <c r="G17" i="1"/>
  <c r="H17" i="1" s="1"/>
  <c r="G13" i="1"/>
  <c r="H13" i="1" s="1"/>
  <c r="G9" i="1"/>
  <c r="H9" i="1" s="1"/>
  <c r="G6" i="1"/>
  <c r="G20" i="1"/>
  <c r="H20" i="1" s="1"/>
  <c r="G16" i="1"/>
  <c r="H16" i="1" s="1"/>
  <c r="G12" i="1"/>
  <c r="H12" i="1" s="1"/>
  <c r="G8" i="1"/>
  <c r="H8" i="1" s="1"/>
  <c r="G22" i="1"/>
  <c r="H22" i="1" s="1"/>
  <c r="G18" i="1"/>
  <c r="H18" i="1" s="1"/>
  <c r="G10" i="1"/>
  <c r="H10" i="1" s="1"/>
  <c r="G23" i="1"/>
  <c r="H23" i="1" s="1"/>
  <c r="G19" i="1"/>
  <c r="H19" i="1" s="1"/>
  <c r="G15" i="1"/>
  <c r="H15" i="1" s="1"/>
  <c r="G11" i="1"/>
  <c r="H11" i="1" s="1"/>
  <c r="F24" i="1"/>
  <c r="E20" i="1"/>
  <c r="E12" i="1"/>
  <c r="E22" i="1"/>
  <c r="E18" i="1"/>
  <c r="E14" i="1"/>
  <c r="E10" i="1"/>
  <c r="E21" i="1"/>
  <c r="E17" i="1"/>
  <c r="E13" i="1"/>
  <c r="E9" i="1"/>
  <c r="E16" i="1"/>
  <c r="E23" i="1"/>
  <c r="E19" i="1"/>
  <c r="E15" i="1"/>
  <c r="E11" i="1"/>
  <c r="G24" i="1" l="1"/>
  <c r="H6" i="1"/>
  <c r="H24" i="1" s="1"/>
</calcChain>
</file>

<file path=xl/sharedStrings.xml><?xml version="1.0" encoding="utf-8"?>
<sst xmlns="http://schemas.openxmlformats.org/spreadsheetml/2006/main" count="30" uniqueCount="30">
  <si>
    <t>Město/Obec</t>
  </si>
  <si>
    <t>org.</t>
  </si>
  <si>
    <t>počet obyvatel k         1.1.2024 dle MF</t>
  </si>
  <si>
    <t>Bílý Potok</t>
  </si>
  <si>
    <t>Bulovka</t>
  </si>
  <si>
    <t>Černousy</t>
  </si>
  <si>
    <t>Dětřichov</t>
  </si>
  <si>
    <t>Dolní Řasnice</t>
  </si>
  <si>
    <t>Frýdlant</t>
  </si>
  <si>
    <t>Habartice</t>
  </si>
  <si>
    <t>Hejnice</t>
  </si>
  <si>
    <t>Heřmanice</t>
  </si>
  <si>
    <t>Horní Řasnice</t>
  </si>
  <si>
    <t>Jindřichovice pod Smrkem</t>
  </si>
  <si>
    <t>Krásný Les</t>
  </si>
  <si>
    <t>Kunratice</t>
  </si>
  <si>
    <t>Lázně Libverda</t>
  </si>
  <si>
    <t>Nové Město pod Smrkem</t>
  </si>
  <si>
    <t>Pertoltice</t>
  </si>
  <si>
    <t>Raspenava</t>
  </si>
  <si>
    <t>Višňová</t>
  </si>
  <si>
    <t>částka</t>
  </si>
  <si>
    <t xml:space="preserve"> 1/2 paušál</t>
  </si>
  <si>
    <t>paušál</t>
  </si>
  <si>
    <t>1/2paušál po zaorouhlení</t>
  </si>
  <si>
    <t>1/2 na obyvatele</t>
  </si>
  <si>
    <t>na obyvatele:</t>
  </si>
  <si>
    <t>po zaokrouhlení</t>
  </si>
  <si>
    <t>celkem příspěvek obcí do rozpočtu DSO</t>
  </si>
  <si>
    <t>Příspěvek obcí na zajištění zprostředkování nakládání s odpady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</si>
</sst>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16" fontId="0" fillId="0" borderId="0" xfId="0" applyNumberFormat="1"/>
    <xf numFmtId="4" fontId="0" fillId="0" borderId="0" xfId="0" applyNumberFormat="1"/>
    <xf numFmtId="0" fontId="0" fillId="2" borderId="5" xfId="0" applyFill="1" applyBorder="1"/>
    <xf numFmtId="0" fontId="0" fillId="2" borderId="6" xfId="0" applyFill="1" applyBorder="1"/>
    <xf numFmtId="0" fontId="3" fillId="2" borderId="6" xfId="0" applyFont="1" applyFill="1" applyBorder="1"/>
    <xf numFmtId="0" fontId="0" fillId="3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43" fontId="4" fillId="4" borderId="3" xfId="1" applyFont="1" applyFill="1" applyBorder="1" applyAlignment="1">
      <alignment wrapText="1"/>
    </xf>
    <xf numFmtId="4" fontId="0" fillId="0" borderId="3" xfId="0" applyNumberFormat="1" applyBorder="1" applyAlignment="1">
      <alignment wrapText="1"/>
    </xf>
    <xf numFmtId="43" fontId="0" fillId="0" borderId="3" xfId="0" applyNumberFormat="1" applyBorder="1" applyAlignment="1">
      <alignment wrapText="1"/>
    </xf>
    <xf numFmtId="0" fontId="0" fillId="2" borderId="3" xfId="0" applyFill="1" applyBorder="1" applyAlignment="1">
      <alignment wrapText="1"/>
    </xf>
    <xf numFmtId="43" fontId="4" fillId="2" borderId="3" xfId="1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4" fontId="2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3" borderId="4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4" borderId="4" xfId="0" applyFill="1" applyBorder="1" applyAlignment="1">
      <alignment wrapText="1"/>
    </xf>
    <xf numFmtId="43" fontId="2" fillId="3" borderId="8" xfId="0" applyNumberFormat="1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43" fontId="4" fillId="2" borderId="10" xfId="1" applyFont="1" applyFill="1" applyBorder="1" applyAlignment="1">
      <alignment wrapText="1"/>
    </xf>
    <xf numFmtId="4" fontId="0" fillId="0" borderId="10" xfId="0" applyNumberFormat="1" applyBorder="1" applyAlignment="1">
      <alignment wrapText="1"/>
    </xf>
    <xf numFmtId="4" fontId="2" fillId="0" borderId="10" xfId="0" applyNumberFormat="1" applyFont="1" applyBorder="1" applyAlignment="1">
      <alignment wrapText="1"/>
    </xf>
    <xf numFmtId="43" fontId="0" fillId="0" borderId="10" xfId="0" applyNumberFormat="1" applyBorder="1" applyAlignment="1">
      <alignment wrapText="1"/>
    </xf>
    <xf numFmtId="43" fontId="2" fillId="3" borderId="11" xfId="0" applyNumberFormat="1" applyFont="1" applyFill="1" applyBorder="1" applyAlignment="1">
      <alignment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ownCloud/DSO%20spole&#269;n&#225;/14_rozpo&#269;et/2024/ROZPOCET_2024_SCHV_UPR_24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ENTÁŘE"/>
      <sheetName val="rozpočet 2024"/>
      <sheetName val="rozpis rozpočtu 2024"/>
      <sheetName val="Sumář příspěvků r.24"/>
      <sheetName val="č. 1 čl. přísp."/>
      <sheetName val="č. 2 Protidrogová prevence 2019"/>
      <sheetName val="č. 2 soc.služby"/>
      <sheetName val="č.3OSA"/>
      <sheetName val="č. 4 protidrog.prevence"/>
      <sheetName val=" č.5 SVP"/>
      <sheetName val="č. 6 Heřmanička"/>
      <sheetName val="č.7 komunitní plánování"/>
      <sheetName val="č. 8 - kelímky"/>
      <sheetName val="č. 9 - OH"/>
      <sheetName val="POV podíl obcí 2022-3"/>
    </sheetNames>
    <sheetDataSet>
      <sheetData sheetId="0"/>
      <sheetData sheetId="1"/>
      <sheetData sheetId="2"/>
      <sheetData sheetId="3">
        <row r="29">
          <cell r="M29">
            <v>685</v>
          </cell>
        </row>
        <row r="30">
          <cell r="M30">
            <v>904</v>
          </cell>
        </row>
        <row r="31">
          <cell r="M31">
            <v>314</v>
          </cell>
        </row>
        <row r="32">
          <cell r="M32">
            <v>703</v>
          </cell>
        </row>
        <row r="33">
          <cell r="M33">
            <v>560</v>
          </cell>
        </row>
        <row r="34">
          <cell r="M34">
            <v>7211</v>
          </cell>
        </row>
        <row r="35">
          <cell r="M35">
            <v>450</v>
          </cell>
        </row>
        <row r="36">
          <cell r="M36">
            <v>2688</v>
          </cell>
        </row>
        <row r="37">
          <cell r="M37">
            <v>281</v>
          </cell>
        </row>
        <row r="38">
          <cell r="M38">
            <v>229</v>
          </cell>
        </row>
        <row r="39">
          <cell r="M39">
            <v>614</v>
          </cell>
        </row>
        <row r="40">
          <cell r="M40">
            <v>482</v>
          </cell>
        </row>
        <row r="41">
          <cell r="M41">
            <v>352</v>
          </cell>
        </row>
        <row r="42">
          <cell r="M42">
            <v>459</v>
          </cell>
        </row>
        <row r="43">
          <cell r="M43">
            <v>3644</v>
          </cell>
        </row>
        <row r="44">
          <cell r="M44">
            <v>299</v>
          </cell>
        </row>
        <row r="45">
          <cell r="M45">
            <v>2770</v>
          </cell>
        </row>
        <row r="46">
          <cell r="M46">
            <v>1320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A24" sqref="A24:XFD24"/>
    </sheetView>
  </sheetViews>
  <sheetFormatPr defaultRowHeight="14.5" x14ac:dyDescent="0.35"/>
  <cols>
    <col min="2" max="2" width="14.08984375" customWidth="1"/>
    <col min="4" max="4" width="21" customWidth="1"/>
    <col min="5" max="5" width="9.7265625" hidden="1" customWidth="1"/>
    <col min="6" max="6" width="9.7265625" bestFit="1" customWidth="1"/>
    <col min="7" max="7" width="15.1796875" customWidth="1"/>
    <col min="8" max="8" width="14.1796875" customWidth="1"/>
  </cols>
  <sheetData>
    <row r="1" spans="1:8" x14ac:dyDescent="0.35">
      <c r="A1" s="18" t="s">
        <v>29</v>
      </c>
      <c r="B1" s="18"/>
      <c r="C1" s="18"/>
      <c r="D1" s="18"/>
      <c r="E1" s="18"/>
      <c r="F1" s="18"/>
      <c r="G1" s="18"/>
      <c r="H1" s="18"/>
    </row>
    <row r="2" spans="1:8" x14ac:dyDescent="0.35">
      <c r="A2" t="s">
        <v>21</v>
      </c>
      <c r="D2" s="2">
        <v>700000</v>
      </c>
    </row>
    <row r="3" spans="1:8" ht="15" thickBot="1" x14ac:dyDescent="0.4">
      <c r="A3" s="3" t="s">
        <v>22</v>
      </c>
      <c r="D3" s="2">
        <f>D2/2</f>
        <v>350000</v>
      </c>
    </row>
    <row r="4" spans="1:8" ht="58" x14ac:dyDescent="0.35">
      <c r="A4" s="19"/>
      <c r="B4" s="20" t="s">
        <v>0</v>
      </c>
      <c r="C4" s="20" t="s">
        <v>1</v>
      </c>
      <c r="D4" s="1" t="s">
        <v>2</v>
      </c>
      <c r="E4" s="20" t="s">
        <v>23</v>
      </c>
      <c r="F4" s="20" t="s">
        <v>24</v>
      </c>
      <c r="G4" s="20" t="s">
        <v>25</v>
      </c>
      <c r="H4" s="21" t="s">
        <v>28</v>
      </c>
    </row>
    <row r="5" spans="1:8" x14ac:dyDescent="0.35">
      <c r="A5" s="22"/>
      <c r="B5" s="8"/>
      <c r="C5" s="8"/>
      <c r="D5" s="8"/>
      <c r="E5" s="8"/>
      <c r="F5" s="8"/>
      <c r="G5" s="8"/>
      <c r="H5" s="23"/>
    </row>
    <row r="6" spans="1:8" x14ac:dyDescent="0.35">
      <c r="A6" s="24">
        <v>1</v>
      </c>
      <c r="B6" s="9" t="s">
        <v>3</v>
      </c>
      <c r="C6" s="9">
        <v>2012</v>
      </c>
      <c r="D6" s="10">
        <f>'[1]Sumář příspěvků r.24'!M29</f>
        <v>685</v>
      </c>
      <c r="E6" s="11">
        <f>$D$3/18</f>
        <v>19444.444444444445</v>
      </c>
      <c r="F6" s="17">
        <f>ROUNDUP(E6,0)</f>
        <v>19445</v>
      </c>
      <c r="G6" s="12">
        <f>D6*$G$26</f>
        <v>10275</v>
      </c>
      <c r="H6" s="25">
        <f>G6+F6</f>
        <v>29720</v>
      </c>
    </row>
    <row r="7" spans="1:8" x14ac:dyDescent="0.35">
      <c r="A7" s="26">
        <v>2</v>
      </c>
      <c r="B7" s="13" t="s">
        <v>4</v>
      </c>
      <c r="C7" s="13">
        <v>2013</v>
      </c>
      <c r="D7" s="14">
        <f>'[1]Sumář příspěvků r.24'!M30</f>
        <v>904</v>
      </c>
      <c r="E7" s="11">
        <f>$D$3/18</f>
        <v>19444.444444444445</v>
      </c>
      <c r="F7" s="17">
        <f t="shared" ref="F7:F23" si="0">ROUNDUP(E7,0)</f>
        <v>19445</v>
      </c>
      <c r="G7" s="12">
        <f t="shared" ref="G7:G23" si="1">D7*$G$26</f>
        <v>13560</v>
      </c>
      <c r="H7" s="25">
        <f t="shared" ref="H7:H23" si="2">G7+F7</f>
        <v>33005</v>
      </c>
    </row>
    <row r="8" spans="1:8" x14ac:dyDescent="0.35">
      <c r="A8" s="24">
        <v>3</v>
      </c>
      <c r="B8" s="9" t="s">
        <v>5</v>
      </c>
      <c r="C8" s="9">
        <v>2015</v>
      </c>
      <c r="D8" s="10">
        <f>'[1]Sumář příspěvků r.24'!M31</f>
        <v>314</v>
      </c>
      <c r="E8" s="11">
        <f>$D$3/18</f>
        <v>19444.444444444445</v>
      </c>
      <c r="F8" s="17">
        <f t="shared" si="0"/>
        <v>19445</v>
      </c>
      <c r="G8" s="12">
        <f t="shared" si="1"/>
        <v>4710</v>
      </c>
      <c r="H8" s="25">
        <f t="shared" si="2"/>
        <v>24155</v>
      </c>
    </row>
    <row r="9" spans="1:8" x14ac:dyDescent="0.35">
      <c r="A9" s="26">
        <v>4</v>
      </c>
      <c r="B9" s="13" t="s">
        <v>6</v>
      </c>
      <c r="C9" s="13">
        <v>2017</v>
      </c>
      <c r="D9" s="14">
        <f>'[1]Sumář příspěvků r.24'!M32</f>
        <v>703</v>
      </c>
      <c r="E9" s="11">
        <f>$D$3/18</f>
        <v>19444.444444444445</v>
      </c>
      <c r="F9" s="17">
        <f t="shared" si="0"/>
        <v>19445</v>
      </c>
      <c r="G9" s="12">
        <f t="shared" si="1"/>
        <v>10545</v>
      </c>
      <c r="H9" s="25">
        <f t="shared" si="2"/>
        <v>29990</v>
      </c>
    </row>
    <row r="10" spans="1:8" x14ac:dyDescent="0.35">
      <c r="A10" s="24">
        <v>5</v>
      </c>
      <c r="B10" s="9" t="s">
        <v>7</v>
      </c>
      <c r="C10" s="9">
        <v>2019</v>
      </c>
      <c r="D10" s="10">
        <f>'[1]Sumář příspěvků r.24'!M33</f>
        <v>560</v>
      </c>
      <c r="E10" s="11">
        <f>$D$3/18</f>
        <v>19444.444444444445</v>
      </c>
      <c r="F10" s="17">
        <f t="shared" si="0"/>
        <v>19445</v>
      </c>
      <c r="G10" s="12">
        <f t="shared" si="1"/>
        <v>8400</v>
      </c>
      <c r="H10" s="25">
        <f t="shared" si="2"/>
        <v>27845</v>
      </c>
    </row>
    <row r="11" spans="1:8" x14ac:dyDescent="0.35">
      <c r="A11" s="26">
        <v>6</v>
      </c>
      <c r="B11" s="13" t="s">
        <v>8</v>
      </c>
      <c r="C11" s="13">
        <v>2003</v>
      </c>
      <c r="D11" s="14">
        <f>'[1]Sumář příspěvků r.24'!M34</f>
        <v>7211</v>
      </c>
      <c r="E11" s="11">
        <f>$D$3/18</f>
        <v>19444.444444444445</v>
      </c>
      <c r="F11" s="17">
        <f t="shared" si="0"/>
        <v>19445</v>
      </c>
      <c r="G11" s="12">
        <f t="shared" si="1"/>
        <v>108165</v>
      </c>
      <c r="H11" s="25">
        <f>G11+F11</f>
        <v>127610</v>
      </c>
    </row>
    <row r="12" spans="1:8" x14ac:dyDescent="0.35">
      <c r="A12" s="24">
        <v>7</v>
      </c>
      <c r="B12" s="9" t="s">
        <v>9</v>
      </c>
      <c r="C12" s="9">
        <v>2020</v>
      </c>
      <c r="D12" s="10">
        <f>'[1]Sumář příspěvků r.24'!M35</f>
        <v>450</v>
      </c>
      <c r="E12" s="11">
        <f>$D$3/18</f>
        <v>19444.444444444445</v>
      </c>
      <c r="F12" s="17">
        <f t="shared" si="0"/>
        <v>19445</v>
      </c>
      <c r="G12" s="12">
        <f t="shared" si="1"/>
        <v>6750</v>
      </c>
      <c r="H12" s="25">
        <f t="shared" si="2"/>
        <v>26195</v>
      </c>
    </row>
    <row r="13" spans="1:8" x14ac:dyDescent="0.35">
      <c r="A13" s="26">
        <v>8</v>
      </c>
      <c r="B13" s="13" t="s">
        <v>10</v>
      </c>
      <c r="C13" s="13">
        <v>2004</v>
      </c>
      <c r="D13" s="14">
        <f>'[1]Sumář příspěvků r.24'!M36</f>
        <v>2688</v>
      </c>
      <c r="E13" s="11">
        <f>$D$3/18</f>
        <v>19444.444444444445</v>
      </c>
      <c r="F13" s="17">
        <f t="shared" si="0"/>
        <v>19445</v>
      </c>
      <c r="G13" s="12">
        <f t="shared" si="1"/>
        <v>40320</v>
      </c>
      <c r="H13" s="25">
        <f t="shared" si="2"/>
        <v>59765</v>
      </c>
    </row>
    <row r="14" spans="1:8" x14ac:dyDescent="0.35">
      <c r="A14" s="24">
        <v>9</v>
      </c>
      <c r="B14" s="9" t="s">
        <v>11</v>
      </c>
      <c r="C14" s="9">
        <v>2021</v>
      </c>
      <c r="D14" s="10">
        <f>'[1]Sumář příspěvků r.24'!M37</f>
        <v>281</v>
      </c>
      <c r="E14" s="11">
        <f>$D$3/18</f>
        <v>19444.444444444445</v>
      </c>
      <c r="F14" s="17">
        <f t="shared" si="0"/>
        <v>19445</v>
      </c>
      <c r="G14" s="12">
        <f t="shared" si="1"/>
        <v>4215</v>
      </c>
      <c r="H14" s="25">
        <f t="shared" si="2"/>
        <v>23660</v>
      </c>
    </row>
    <row r="15" spans="1:8" x14ac:dyDescent="0.35">
      <c r="A15" s="26">
        <v>10</v>
      </c>
      <c r="B15" s="13" t="s">
        <v>12</v>
      </c>
      <c r="C15" s="13">
        <v>2023</v>
      </c>
      <c r="D15" s="14">
        <f>'[1]Sumář příspěvků r.24'!M38</f>
        <v>229</v>
      </c>
      <c r="E15" s="11">
        <f>$D$3/18</f>
        <v>19444.444444444445</v>
      </c>
      <c r="F15" s="17">
        <f t="shared" si="0"/>
        <v>19445</v>
      </c>
      <c r="G15" s="12">
        <f t="shared" si="1"/>
        <v>3435</v>
      </c>
      <c r="H15" s="25">
        <f t="shared" si="2"/>
        <v>22880</v>
      </c>
    </row>
    <row r="16" spans="1:8" ht="29" x14ac:dyDescent="0.35">
      <c r="A16" s="24">
        <v>11</v>
      </c>
      <c r="B16" s="9" t="s">
        <v>13</v>
      </c>
      <c r="C16" s="9">
        <v>2027</v>
      </c>
      <c r="D16" s="10">
        <f>'[1]Sumář příspěvků r.24'!M39</f>
        <v>614</v>
      </c>
      <c r="E16" s="11">
        <f>$D$3/18</f>
        <v>19444.444444444445</v>
      </c>
      <c r="F16" s="17">
        <f t="shared" si="0"/>
        <v>19445</v>
      </c>
      <c r="G16" s="12">
        <f t="shared" si="1"/>
        <v>9210</v>
      </c>
      <c r="H16" s="25">
        <f t="shared" si="2"/>
        <v>28655</v>
      </c>
    </row>
    <row r="17" spans="1:8" x14ac:dyDescent="0.35">
      <c r="A17" s="26">
        <v>12</v>
      </c>
      <c r="B17" s="13" t="s">
        <v>14</v>
      </c>
      <c r="C17" s="13">
        <v>2029</v>
      </c>
      <c r="D17" s="14">
        <f>'[1]Sumář příspěvků r.24'!M40</f>
        <v>482</v>
      </c>
      <c r="E17" s="11">
        <f>$D$3/18</f>
        <v>19444.444444444445</v>
      </c>
      <c r="F17" s="17">
        <f t="shared" si="0"/>
        <v>19445</v>
      </c>
      <c r="G17" s="12">
        <f t="shared" si="1"/>
        <v>7230</v>
      </c>
      <c r="H17" s="25">
        <f t="shared" si="2"/>
        <v>26675</v>
      </c>
    </row>
    <row r="18" spans="1:8" x14ac:dyDescent="0.35">
      <c r="A18" s="24">
        <v>13</v>
      </c>
      <c r="B18" s="9" t="s">
        <v>15</v>
      </c>
      <c r="C18" s="9">
        <v>2032</v>
      </c>
      <c r="D18" s="10">
        <f>'[1]Sumář příspěvků r.24'!M41</f>
        <v>352</v>
      </c>
      <c r="E18" s="11">
        <f>$D$3/18</f>
        <v>19444.444444444445</v>
      </c>
      <c r="F18" s="17">
        <f t="shared" si="0"/>
        <v>19445</v>
      </c>
      <c r="G18" s="12">
        <f t="shared" si="1"/>
        <v>5280</v>
      </c>
      <c r="H18" s="25">
        <f t="shared" si="2"/>
        <v>24725</v>
      </c>
    </row>
    <row r="19" spans="1:8" x14ac:dyDescent="0.35">
      <c r="A19" s="26">
        <v>14</v>
      </c>
      <c r="B19" s="13" t="s">
        <v>16</v>
      </c>
      <c r="C19" s="13">
        <v>2033</v>
      </c>
      <c r="D19" s="14">
        <f>'[1]Sumář příspěvků r.24'!M42</f>
        <v>459</v>
      </c>
      <c r="E19" s="11">
        <f>$D$3/18</f>
        <v>19444.444444444445</v>
      </c>
      <c r="F19" s="17">
        <f t="shared" si="0"/>
        <v>19445</v>
      </c>
      <c r="G19" s="12">
        <f t="shared" si="1"/>
        <v>6885</v>
      </c>
      <c r="H19" s="25">
        <f t="shared" si="2"/>
        <v>26330</v>
      </c>
    </row>
    <row r="20" spans="1:8" ht="29" x14ac:dyDescent="0.35">
      <c r="A20" s="24">
        <v>15</v>
      </c>
      <c r="B20" s="9" t="s">
        <v>17</v>
      </c>
      <c r="C20" s="9">
        <v>2008</v>
      </c>
      <c r="D20" s="10">
        <f>'[1]Sumář příspěvků r.24'!M43</f>
        <v>3644</v>
      </c>
      <c r="E20" s="11">
        <f>$D$3/18</f>
        <v>19444.444444444445</v>
      </c>
      <c r="F20" s="17">
        <f t="shared" si="0"/>
        <v>19445</v>
      </c>
      <c r="G20" s="12">
        <f t="shared" si="1"/>
        <v>54660</v>
      </c>
      <c r="H20" s="25">
        <f t="shared" si="2"/>
        <v>74105</v>
      </c>
    </row>
    <row r="21" spans="1:8" x14ac:dyDescent="0.35">
      <c r="A21" s="26">
        <v>16</v>
      </c>
      <c r="B21" s="13" t="s">
        <v>18</v>
      </c>
      <c r="C21" s="13">
        <v>2041</v>
      </c>
      <c r="D21" s="14">
        <f>'[1]Sumář příspěvků r.24'!M44</f>
        <v>299</v>
      </c>
      <c r="E21" s="11">
        <f>$D$3/18</f>
        <v>19444.444444444445</v>
      </c>
      <c r="F21" s="17">
        <f t="shared" si="0"/>
        <v>19445</v>
      </c>
      <c r="G21" s="12">
        <f t="shared" si="1"/>
        <v>4485</v>
      </c>
      <c r="H21" s="25">
        <f t="shared" si="2"/>
        <v>23930</v>
      </c>
    </row>
    <row r="22" spans="1:8" x14ac:dyDescent="0.35">
      <c r="A22" s="24">
        <v>17</v>
      </c>
      <c r="B22" s="9" t="s">
        <v>19</v>
      </c>
      <c r="C22" s="9">
        <v>2009</v>
      </c>
      <c r="D22" s="10">
        <f>'[1]Sumář příspěvků r.24'!M45</f>
        <v>2770</v>
      </c>
      <c r="E22" s="11">
        <f>$D$3/18</f>
        <v>19444.444444444445</v>
      </c>
      <c r="F22" s="17">
        <f t="shared" si="0"/>
        <v>19445</v>
      </c>
      <c r="G22" s="12">
        <f t="shared" si="1"/>
        <v>41550</v>
      </c>
      <c r="H22" s="25">
        <f t="shared" si="2"/>
        <v>60995</v>
      </c>
    </row>
    <row r="23" spans="1:8" ht="15" thickBot="1" x14ac:dyDescent="0.4">
      <c r="A23" s="27">
        <v>18</v>
      </c>
      <c r="B23" s="28" t="s">
        <v>20</v>
      </c>
      <c r="C23" s="28">
        <v>2053</v>
      </c>
      <c r="D23" s="29">
        <f>'[1]Sumář příspěvků r.24'!M46</f>
        <v>1320</v>
      </c>
      <c r="E23" s="30">
        <f>$D$3/18</f>
        <v>19444.444444444445</v>
      </c>
      <c r="F23" s="31">
        <f t="shared" si="0"/>
        <v>19445</v>
      </c>
      <c r="G23" s="32">
        <f t="shared" si="1"/>
        <v>19800</v>
      </c>
      <c r="H23" s="33">
        <f t="shared" si="2"/>
        <v>39245</v>
      </c>
    </row>
    <row r="24" spans="1:8" ht="15" hidden="1" thickBot="1" x14ac:dyDescent="0.4">
      <c r="A24" s="5"/>
      <c r="B24" s="6"/>
      <c r="C24" s="6"/>
      <c r="D24" s="7">
        <f>SUM(D6:D23)</f>
        <v>23965</v>
      </c>
      <c r="E24" s="4">
        <f>SUM(E6:E23)</f>
        <v>349999.99999999994</v>
      </c>
      <c r="F24" s="4">
        <f>SUM(F6:F23)</f>
        <v>350010</v>
      </c>
      <c r="G24" s="4">
        <f>SUM(G6:G23)</f>
        <v>359475</v>
      </c>
      <c r="H24" s="4">
        <f>SUM(H6:H23)</f>
        <v>709485</v>
      </c>
    </row>
    <row r="25" spans="1:8" x14ac:dyDescent="0.35">
      <c r="D25" s="15" t="s">
        <v>26</v>
      </c>
      <c r="G25">
        <f>D3/D24</f>
        <v>14.604631754642186</v>
      </c>
    </row>
    <row r="26" spans="1:8" x14ac:dyDescent="0.35">
      <c r="D26" s="15" t="s">
        <v>27</v>
      </c>
      <c r="G26" s="16">
        <f>ROUNDUP(G25,0)</f>
        <v>15</v>
      </c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2024-05-07T10:33:52Z</dcterms:created>
  <dcterms:modified xsi:type="dcterms:W3CDTF">2024-05-07T10:48:51Z</dcterms:modified>
</cp:coreProperties>
</file>