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Admin\ownCloud\DSO společná\02_Zapisy - valneDSO\materiály ZO_ZM\2023\Optimalizace OH\"/>
    </mc:Choice>
  </mc:AlternateContent>
  <xr:revisionPtr revIDLastSave="0" documentId="13_ncr:1_{5D07E541-3BA2-4338-90C6-9040CF0A9359}" xr6:coauthVersionLast="36" xr6:coauthVersionMax="36" xr10:uidLastSave="{00000000-0000-0000-0000-000000000000}"/>
  <bookViews>
    <workbookView xWindow="0" yWindow="0" windowWidth="9780" windowHeight="6160" firstSheet="1" activeTab="1" xr2:uid="{00000000-000D-0000-FFFF-FFFF00000000}"/>
  </bookViews>
  <sheets>
    <sheet name="harmonogram" sheetId="1" r:id="rId1"/>
    <sheet name="financování_zadost" sheetId="2" r:id="rId2"/>
    <sheet name="financování_obce" sheetId="3" r:id="rId3"/>
    <sheet name="info" sheetId="4" r:id="rId4"/>
  </sheets>
  <calcPr calcId="191029"/>
  <extLst>
    <ext uri="GoogleSheetsCustomDataVersion1">
      <go:sheetsCustomData xmlns:go="http://customooxmlschemas.google.com/" r:id="rId8" roundtripDataSignature="AMtx7mhKWbHO8/+j5W0vm3Dc8FHqMLMQOQ=="/>
    </ext>
  </extLst>
</workbook>
</file>

<file path=xl/calcChain.xml><?xml version="1.0" encoding="utf-8"?>
<calcChain xmlns="http://schemas.openxmlformats.org/spreadsheetml/2006/main">
  <c r="J14" i="3" l="1"/>
  <c r="J5" i="3"/>
  <c r="K5" i="3"/>
  <c r="K24" i="3"/>
  <c r="C23" i="3"/>
  <c r="E22" i="3"/>
  <c r="E21" i="3"/>
  <c r="E20" i="3"/>
  <c r="F20" i="3" s="1"/>
  <c r="G20" i="3" s="1"/>
  <c r="F19" i="3"/>
  <c r="G19" i="3" s="1"/>
  <c r="E19" i="3"/>
  <c r="E18" i="3"/>
  <c r="E17" i="3"/>
  <c r="E16" i="3"/>
  <c r="F16" i="3" s="1"/>
  <c r="G16" i="3" s="1"/>
  <c r="F15" i="3"/>
  <c r="E15" i="3"/>
  <c r="G15" i="3" s="1"/>
  <c r="E14" i="3"/>
  <c r="E13" i="3"/>
  <c r="E12" i="3"/>
  <c r="F12" i="3" s="1"/>
  <c r="G12" i="3" s="1"/>
  <c r="F11" i="3"/>
  <c r="G11" i="3" s="1"/>
  <c r="E11" i="3"/>
  <c r="E10" i="3"/>
  <c r="E9" i="3"/>
  <c r="G8" i="3"/>
  <c r="F8" i="3"/>
  <c r="E8" i="3"/>
  <c r="F7" i="3"/>
  <c r="E7" i="3"/>
  <c r="G7" i="3" s="1"/>
  <c r="E6" i="3"/>
  <c r="E5" i="3"/>
  <c r="G23" i="2"/>
  <c r="F23" i="2"/>
  <c r="F22" i="2"/>
  <c r="G22" i="2" s="1"/>
  <c r="G21" i="2"/>
  <c r="F21" i="2"/>
  <c r="F20" i="2"/>
  <c r="G20" i="2" s="1"/>
  <c r="G19" i="2"/>
  <c r="C28" i="2" s="1"/>
  <c r="G28" i="2" s="1"/>
  <c r="F19" i="2"/>
  <c r="F18" i="2"/>
  <c r="G18" i="2" s="1"/>
  <c r="G17" i="2"/>
  <c r="C29" i="2" s="1"/>
  <c r="F17" i="2"/>
  <c r="C10" i="2"/>
  <c r="E24" i="2" s="1"/>
  <c r="C9" i="2"/>
  <c r="E8" i="2"/>
  <c r="D8" i="2"/>
  <c r="C8" i="2"/>
  <c r="D7" i="2"/>
  <c r="E7" i="2" s="1"/>
  <c r="E11" i="2" s="1"/>
  <c r="E6" i="2"/>
  <c r="D6" i="2"/>
  <c r="D5" i="2"/>
  <c r="E5" i="2" s="1"/>
  <c r="E4" i="2"/>
  <c r="D4" i="2"/>
  <c r="D3" i="2"/>
  <c r="D9" i="2" s="1"/>
  <c r="E23" i="3" l="1"/>
  <c r="G14" i="3"/>
  <c r="C27" i="2"/>
  <c r="G27" i="2" s="1"/>
  <c r="G29" i="2"/>
  <c r="G21" i="3"/>
  <c r="C31" i="2"/>
  <c r="G31" i="2" s="1"/>
  <c r="I3" i="3" s="1"/>
  <c r="I24" i="3" s="1"/>
  <c r="G9" i="3"/>
  <c r="F24" i="2"/>
  <c r="G24" i="2" s="1"/>
  <c r="E25" i="2"/>
  <c r="F25" i="2" s="1"/>
  <c r="E3" i="2"/>
  <c r="F6" i="3"/>
  <c r="G6" i="3" s="1"/>
  <c r="F10" i="3"/>
  <c r="G10" i="3" s="1"/>
  <c r="F14" i="3"/>
  <c r="F18" i="3"/>
  <c r="G18" i="3" s="1"/>
  <c r="F22" i="3"/>
  <c r="G22" i="3" s="1"/>
  <c r="F5" i="3"/>
  <c r="F9" i="3"/>
  <c r="F13" i="3"/>
  <c r="G13" i="3" s="1"/>
  <c r="F17" i="3"/>
  <c r="G17" i="3" s="1"/>
  <c r="F21" i="3"/>
  <c r="C30" i="2" l="1"/>
  <c r="G30" i="2" s="1"/>
  <c r="G32" i="2" s="1"/>
  <c r="G25" i="2"/>
  <c r="I22" i="3"/>
  <c r="I19" i="3"/>
  <c r="I15" i="3"/>
  <c r="I11" i="3"/>
  <c r="I7" i="3"/>
  <c r="I14" i="3"/>
  <c r="I10" i="3"/>
  <c r="I20" i="3"/>
  <c r="I16" i="3"/>
  <c r="I12" i="3"/>
  <c r="I8" i="3"/>
  <c r="I21" i="3"/>
  <c r="I17" i="3"/>
  <c r="I13" i="3"/>
  <c r="I9" i="3"/>
  <c r="I5" i="3"/>
  <c r="I18" i="3"/>
  <c r="I6" i="3"/>
  <c r="G34" i="2"/>
  <c r="G35" i="2" s="1"/>
  <c r="E9" i="2"/>
  <c r="E10" i="2" s="1"/>
  <c r="M3" i="3"/>
  <c r="M24" i="3" s="1"/>
  <c r="G5" i="3"/>
  <c r="F23" i="3"/>
  <c r="I23" i="3" l="1"/>
  <c r="G23" i="3"/>
  <c r="E25" i="3" s="1"/>
  <c r="G33" i="2"/>
  <c r="M22" i="3"/>
  <c r="N22" i="3" s="1"/>
  <c r="M19" i="3"/>
  <c r="N19" i="3" s="1"/>
  <c r="M15" i="3"/>
  <c r="N15" i="3" s="1"/>
  <c r="M11" i="3"/>
  <c r="N11" i="3" s="1"/>
  <c r="M7" i="3"/>
  <c r="N7" i="3" s="1"/>
  <c r="M20" i="3"/>
  <c r="N20" i="3" s="1"/>
  <c r="M16" i="3"/>
  <c r="N16" i="3" s="1"/>
  <c r="M12" i="3"/>
  <c r="N12" i="3" s="1"/>
  <c r="M8" i="3"/>
  <c r="N8" i="3" s="1"/>
  <c r="M10" i="3"/>
  <c r="N10" i="3" s="1"/>
  <c r="M21" i="3"/>
  <c r="N21" i="3" s="1"/>
  <c r="M17" i="3"/>
  <c r="N17" i="3" s="1"/>
  <c r="M13" i="3"/>
  <c r="N13" i="3" s="1"/>
  <c r="M9" i="3"/>
  <c r="N9" i="3" s="1"/>
  <c r="M5" i="3"/>
  <c r="M18" i="3"/>
  <c r="N18" i="3" s="1"/>
  <c r="M14" i="3"/>
  <c r="N14" i="3" s="1"/>
  <c r="M6" i="3"/>
  <c r="N6" i="3" s="1"/>
  <c r="H33" i="2"/>
  <c r="H34" i="2" s="1"/>
  <c r="M23" i="3" l="1"/>
  <c r="N5" i="3"/>
  <c r="N23" i="3" s="1"/>
  <c r="E26" i="3"/>
  <c r="H24" i="3"/>
  <c r="H22" i="3" l="1"/>
  <c r="K22" i="3" s="1"/>
  <c r="L22" i="3" s="1"/>
  <c r="H18" i="3"/>
  <c r="K18" i="3" s="1"/>
  <c r="L18" i="3" s="1"/>
  <c r="H14" i="3"/>
  <c r="K14" i="3" s="1"/>
  <c r="L14" i="3" s="1"/>
  <c r="H10" i="3"/>
  <c r="K10" i="3" s="1"/>
  <c r="L10" i="3" s="1"/>
  <c r="H6" i="3"/>
  <c r="K6" i="3" s="1"/>
  <c r="L6" i="3" s="1"/>
  <c r="H9" i="3"/>
  <c r="K9" i="3" s="1"/>
  <c r="L9" i="3" s="1"/>
  <c r="H19" i="3"/>
  <c r="K19" i="3" s="1"/>
  <c r="L19" i="3" s="1"/>
  <c r="H15" i="3"/>
  <c r="K15" i="3" s="1"/>
  <c r="L15" i="3" s="1"/>
  <c r="H11" i="3"/>
  <c r="K11" i="3" s="1"/>
  <c r="L11" i="3" s="1"/>
  <c r="H7" i="3"/>
  <c r="K7" i="3" s="1"/>
  <c r="L7" i="3" s="1"/>
  <c r="H17" i="3"/>
  <c r="K17" i="3" s="1"/>
  <c r="L17" i="3" s="1"/>
  <c r="H13" i="3"/>
  <c r="K13" i="3" s="1"/>
  <c r="L13" i="3" s="1"/>
  <c r="H5" i="3"/>
  <c r="H20" i="3"/>
  <c r="K20" i="3" s="1"/>
  <c r="L20" i="3" s="1"/>
  <c r="H16" i="3"/>
  <c r="K16" i="3" s="1"/>
  <c r="L16" i="3" s="1"/>
  <c r="H12" i="3"/>
  <c r="K12" i="3" s="1"/>
  <c r="L12" i="3" s="1"/>
  <c r="H8" i="3"/>
  <c r="K8" i="3" s="1"/>
  <c r="L8" i="3" s="1"/>
  <c r="H21" i="3"/>
  <c r="K21" i="3" s="1"/>
  <c r="L21" i="3" s="1"/>
  <c r="J12" i="3" l="1"/>
  <c r="O12" i="3"/>
  <c r="O13" i="3"/>
  <c r="J13" i="3"/>
  <c r="O15" i="3"/>
  <c r="J15" i="3"/>
  <c r="O10" i="3"/>
  <c r="J10" i="3"/>
  <c r="J16" i="3"/>
  <c r="O16" i="3"/>
  <c r="O17" i="3"/>
  <c r="J17" i="3"/>
  <c r="O19" i="3"/>
  <c r="J19" i="3"/>
  <c r="O14" i="3"/>
  <c r="O21" i="3"/>
  <c r="J21" i="3"/>
  <c r="J20" i="3"/>
  <c r="O20" i="3"/>
  <c r="O7" i="3"/>
  <c r="J7" i="3"/>
  <c r="O9" i="3"/>
  <c r="J9" i="3"/>
  <c r="O18" i="3"/>
  <c r="J18" i="3"/>
  <c r="J8" i="3"/>
  <c r="O8" i="3"/>
  <c r="H23" i="3"/>
  <c r="J11" i="3"/>
  <c r="O11" i="3"/>
  <c r="O6" i="3"/>
  <c r="J6" i="3"/>
  <c r="O22" i="3"/>
  <c r="J22" i="3"/>
  <c r="K23" i="3" l="1"/>
  <c r="L5" i="3"/>
  <c r="O5" i="3" l="1"/>
  <c r="O23" i="3" s="1"/>
  <c r="N25" i="3" s="1"/>
  <c r="L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Admin</author>
  </authors>
  <commentList>
    <comment ref="B11" authorId="0" shapeId="0" xr:uid="{00000000-0006-0000-0100-000001000000}">
      <text>
        <r>
          <rPr>
            <sz val="11"/>
            <color rgb="FF000000"/>
            <rFont val="Calibri"/>
            <scheme val="minor"/>
          </rPr>
          <t>======
ID#AAAAomIM8KQ
Manazer DSO    (2023-02-01 12:49:52)
protože budou realizovány až po skončení projektu</t>
        </r>
      </text>
    </comment>
    <comment ref="B23" authorId="1" shapeId="0" xr:uid="{27AA121D-6EBD-4AD3-A010-B2D0DAE6110A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není způsopbilá ale je podstatná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RXH1+u9h5b12w6+stk9T3VuYMx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Admin</author>
  </authors>
  <commentList>
    <comment ref="I1" authorId="0" shapeId="0" xr:uid="{00000000-0006-0000-0200-000001000000}">
      <text>
        <r>
          <rPr>
            <sz val="11"/>
            <color rgb="FF000000"/>
            <rFont val="Calibri"/>
            <scheme val="minor"/>
          </rPr>
          <t>======
ID#AAAAp1hUrhE
Anna Randáková    (2023-02-09 11:30:38)
ZVA, monitorovací zprávy, propagace</t>
        </r>
      </text>
    </comment>
    <comment ref="J1" authorId="1" shapeId="0" xr:uid="{1DF80E22-ABDC-4020-8635-2B610380EB84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euTjVzK1fD2vCp0ppmOxQaf29Q=="/>
    </ext>
  </extLst>
</comments>
</file>

<file path=xl/sharedStrings.xml><?xml version="1.0" encoding="utf-8"?>
<sst xmlns="http://schemas.openxmlformats.org/spreadsheetml/2006/main" count="126" uniqueCount="113">
  <si>
    <t xml:space="preserve">Harmonogram projektu </t>
  </si>
  <si>
    <t>Projednání záměru zastupitelstvy</t>
  </si>
  <si>
    <t>01.03.2023</t>
  </si>
  <si>
    <t>30.04.2023</t>
  </si>
  <si>
    <t>Tvorba Projektu pro žádost o dotaci</t>
  </si>
  <si>
    <t>29.06.2023</t>
  </si>
  <si>
    <t>úhrada částky za analýzu a projekt</t>
  </si>
  <si>
    <t>133 100</t>
  </si>
  <si>
    <t>Předpoklad schválení žádosti o dotaci</t>
  </si>
  <si>
    <t>31.03.2024</t>
  </si>
  <si>
    <t>01.04.2024</t>
  </si>
  <si>
    <t>Administrace Veřejných zakázek</t>
  </si>
  <si>
    <t>29.08.2024</t>
  </si>
  <si>
    <t>Koordinačně propagační schůzka se starosty</t>
  </si>
  <si>
    <t>01.09.2024</t>
  </si>
  <si>
    <t>02.09.2024</t>
  </si>
  <si>
    <t>Uzavření smluv s dodavateli</t>
  </si>
  <si>
    <t>05.09.2024</t>
  </si>
  <si>
    <t>Dodávka nádob a dalšího vybavení</t>
  </si>
  <si>
    <t>04.12.2024</t>
  </si>
  <si>
    <t>Distribuce nádob občanům</t>
  </si>
  <si>
    <t>01.01.2025</t>
  </si>
  <si>
    <t>Vyjednávání se svozovou firmou</t>
  </si>
  <si>
    <t>23.06.2024</t>
  </si>
  <si>
    <t>Propagace projektu</t>
  </si>
  <si>
    <t>29.06.2025</t>
  </si>
  <si>
    <t>Svoz D2D</t>
  </si>
  <si>
    <t>27.12.2025</t>
  </si>
  <si>
    <t>I. administrace</t>
  </si>
  <si>
    <t>co</t>
  </si>
  <si>
    <t>bez dph</t>
  </si>
  <si>
    <t>dph</t>
  </si>
  <si>
    <t>vč. dph</t>
  </si>
  <si>
    <t>A</t>
  </si>
  <si>
    <t>projekt +analýza</t>
  </si>
  <si>
    <t>B</t>
  </si>
  <si>
    <t>žádost v ISKP</t>
  </si>
  <si>
    <t>C</t>
  </si>
  <si>
    <t>VŘ</t>
  </si>
  <si>
    <t>D</t>
  </si>
  <si>
    <t>Podklady k RoPD</t>
  </si>
  <si>
    <t>E</t>
  </si>
  <si>
    <t>administrace projektu a ZVA</t>
  </si>
  <si>
    <t>F</t>
  </si>
  <si>
    <t>monitorovací zprávy</t>
  </si>
  <si>
    <t>celkem</t>
  </si>
  <si>
    <t>administrace způsobilé</t>
  </si>
  <si>
    <t>admninistrace nezpůsobilé</t>
  </si>
  <si>
    <t>Rozpočítání podílu na administraci mezi obce dle % z předpokládané celkové částky nákladů na nádobí a myčku</t>
  </si>
  <si>
    <t>III. projekt způsobilé</t>
  </si>
  <si>
    <t>bez DPH</t>
  </si>
  <si>
    <t>DPH</t>
  </si>
  <si>
    <t>vč. DPH</t>
  </si>
  <si>
    <t>Položka</t>
  </si>
  <si>
    <t>počet ks</t>
  </si>
  <si>
    <t>JC (Kč)</t>
  </si>
  <si>
    <t>Mezisoučet (Kč)</t>
  </si>
  <si>
    <t>Sběrné nádoby</t>
  </si>
  <si>
    <t>soubor</t>
  </si>
  <si>
    <t>n/a</t>
  </si>
  <si>
    <t>Čipy</t>
  </si>
  <si>
    <t>13 630</t>
  </si>
  <si>
    <t>Váha včetně automatické identifikace</t>
  </si>
  <si>
    <t>650 000</t>
  </si>
  <si>
    <t>Software</t>
  </si>
  <si>
    <t>300 000</t>
  </si>
  <si>
    <t>Cloudové služby na pět let</t>
  </si>
  <si>
    <t>95 000</t>
  </si>
  <si>
    <t>Ruční čtečka pro párování nádob</t>
  </si>
  <si>
    <t>55 000</t>
  </si>
  <si>
    <t>Propagace</t>
  </si>
  <si>
    <t>Administrativa</t>
  </si>
  <si>
    <t>Celkem investice</t>
  </si>
  <si>
    <t>celkem přímé</t>
  </si>
  <si>
    <t>přímé investiční</t>
  </si>
  <si>
    <t>přímé neinvestiční</t>
  </si>
  <si>
    <t>nepřímé</t>
  </si>
  <si>
    <t>Neuznatelné výdaje</t>
  </si>
  <si>
    <t>projekt celkem</t>
  </si>
  <si>
    <t xml:space="preserve">výše dotace </t>
  </si>
  <si>
    <t>vlastní podíl</t>
  </si>
  <si>
    <t>vl podíl+nezpůsobilé</t>
  </si>
  <si>
    <t>Počet obyvatel</t>
  </si>
  <si>
    <t>vl. podíl náklady na projekt bez DPH, dle analýzy</t>
  </si>
  <si>
    <t>vl. podíl náklady na projekt vč. DPH</t>
  </si>
  <si>
    <t>realizační rezerva</t>
  </si>
  <si>
    <t>nezpůsobilé</t>
  </si>
  <si>
    <t>mimořádný příspěvek do rozpočtu DSO celkem</t>
  </si>
  <si>
    <t>mimořádný příspěvěk v roce 2023</t>
  </si>
  <si>
    <t>mimořádný příspěvek v  roce 2024</t>
  </si>
  <si>
    <t>zaokrouhleno</t>
  </si>
  <si>
    <t>Bílý Potok</t>
  </si>
  <si>
    <t>Bulovka</t>
  </si>
  <si>
    <t>Černousy</t>
  </si>
  <si>
    <t>Dětřichov</t>
  </si>
  <si>
    <t>Dolní Řasnice</t>
  </si>
  <si>
    <t>Frýdlant</t>
  </si>
  <si>
    <t>Habartice</t>
  </si>
  <si>
    <t>Hejnice</t>
  </si>
  <si>
    <t>Heřmanice</t>
  </si>
  <si>
    <t>Horní Řasnice</t>
  </si>
  <si>
    <t>Jindřichovice pod Smrkem</t>
  </si>
  <si>
    <t>Krásný Les</t>
  </si>
  <si>
    <t>Kunratice</t>
  </si>
  <si>
    <t>Lázně Libverda</t>
  </si>
  <si>
    <t>Nové Město pod Smrkem</t>
  </si>
  <si>
    <t>Pertoltice</t>
  </si>
  <si>
    <t>Raspenava</t>
  </si>
  <si>
    <t>Višňová</t>
  </si>
  <si>
    <t>kontrolní součty</t>
  </si>
  <si>
    <t>na obyvatele</t>
  </si>
  <si>
    <t>vl. podíl náklady na investice bez DPH na ob dle analýzy kap 5.</t>
  </si>
  <si>
    <t>vl. podíl náklady na projekt celkem na obyvatele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</si>
</sst>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3" x14ac:knownFonts="1">
    <font>
      <sz val="11"/>
      <color rgb="FF000000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color rgb="FFFF0000"/>
      <name val="Calibri"/>
      <scheme val="minor"/>
    </font>
    <font>
      <sz val="11"/>
      <color theme="1"/>
      <name val="Calibri"/>
      <scheme val="minor"/>
    </font>
    <font>
      <sz val="11"/>
      <name val="Calibri"/>
    </font>
    <font>
      <b/>
      <sz val="11"/>
      <color rgb="FF000000"/>
      <name val="Calibri"/>
    </font>
    <font>
      <b/>
      <sz val="11"/>
      <color theme="1"/>
      <name val="Calibri"/>
      <scheme val="minor"/>
    </font>
    <font>
      <sz val="11"/>
      <color theme="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F9CB9C"/>
        <bgColor rgb="FFF9CB9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/>
    <xf numFmtId="0" fontId="2" fillId="0" borderId="0" xfId="0" applyFont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 applyAlignment="1"/>
    <xf numFmtId="0" fontId="2" fillId="0" borderId="7" xfId="0" applyFont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/>
    <xf numFmtId="0" fontId="2" fillId="2" borderId="7" xfId="0" applyFont="1" applyFill="1" applyBorder="1"/>
    <xf numFmtId="0" fontId="1" fillId="2" borderId="7" xfId="0" applyFont="1" applyFill="1" applyBorder="1"/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2" fillId="3" borderId="8" xfId="0" applyFont="1" applyFill="1" applyBorder="1"/>
    <xf numFmtId="0" fontId="1" fillId="3" borderId="9" xfId="0" applyFont="1" applyFill="1" applyBorder="1" applyAlignment="1">
      <alignment wrapText="1"/>
    </xf>
    <xf numFmtId="0" fontId="2" fillId="3" borderId="9" xfId="0" applyFont="1" applyFill="1" applyBorder="1"/>
    <xf numFmtId="0" fontId="6" fillId="3" borderId="0" xfId="0" applyFont="1" applyFill="1"/>
    <xf numFmtId="0" fontId="2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6" fillId="0" borderId="7" xfId="0" applyFont="1" applyBorder="1" applyAlignment="1"/>
    <xf numFmtId="0" fontId="3" fillId="4" borderId="7" xfId="0" applyFont="1" applyFill="1" applyBorder="1" applyAlignment="1">
      <alignment horizontal="left" wrapText="1"/>
    </xf>
    <xf numFmtId="4" fontId="3" fillId="4" borderId="10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6" fillId="0" borderId="7" xfId="0" applyFont="1" applyBorder="1"/>
    <xf numFmtId="0" fontId="3" fillId="0" borderId="1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6" fillId="0" borderId="7" xfId="0" applyNumberFormat="1" applyFont="1" applyBorder="1"/>
    <xf numFmtId="0" fontId="6" fillId="5" borderId="0" xfId="0" applyFont="1" applyFill="1"/>
    <xf numFmtId="4" fontId="3" fillId="5" borderId="1" xfId="0" applyNumberFormat="1" applyFont="1" applyFill="1" applyBorder="1" applyAlignment="1">
      <alignment horizontal="right"/>
    </xf>
    <xf numFmtId="0" fontId="6" fillId="5" borderId="7" xfId="0" applyFont="1" applyFill="1" applyBorder="1"/>
    <xf numFmtId="4" fontId="6" fillId="5" borderId="7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" fillId="0" borderId="7" xfId="0" applyNumberFormat="1" applyFont="1" applyBorder="1"/>
    <xf numFmtId="4" fontId="1" fillId="6" borderId="7" xfId="0" applyNumberFormat="1" applyFont="1" applyFill="1" applyBorder="1"/>
    <xf numFmtId="4" fontId="2" fillId="0" borderId="7" xfId="0" applyNumberFormat="1" applyFont="1" applyBorder="1"/>
    <xf numFmtId="4" fontId="2" fillId="0" borderId="14" xfId="0" applyNumberFormat="1" applyFont="1" applyBorder="1"/>
    <xf numFmtId="0" fontId="2" fillId="0" borderId="14" xfId="0" applyFont="1" applyBorder="1"/>
    <xf numFmtId="4" fontId="1" fillId="6" borderId="14" xfId="0" applyNumberFormat="1" applyFont="1" applyFill="1" applyBorder="1" applyAlignment="1">
      <alignment horizontal="right"/>
    </xf>
    <xf numFmtId="4" fontId="2" fillId="0" borderId="0" xfId="0" applyNumberFormat="1" applyFont="1"/>
    <xf numFmtId="0" fontId="6" fillId="0" borderId="0" xfId="0" applyFont="1" applyAlignment="1">
      <alignment wrapText="1"/>
    </xf>
    <xf numFmtId="0" fontId="2" fillId="0" borderId="15" xfId="0" applyFont="1" applyBorder="1"/>
    <xf numFmtId="0" fontId="2" fillId="0" borderId="16" xfId="0" applyFont="1" applyBorder="1"/>
    <xf numFmtId="4" fontId="1" fillId="0" borderId="17" xfId="0" applyNumberFormat="1" applyFont="1" applyBorder="1"/>
    <xf numFmtId="9" fontId="2" fillId="0" borderId="7" xfId="0" applyNumberFormat="1" applyFont="1" applyBorder="1"/>
    <xf numFmtId="4" fontId="6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/>
    <xf numFmtId="4" fontId="9" fillId="0" borderId="0" xfId="0" applyNumberFormat="1" applyFont="1"/>
    <xf numFmtId="4" fontId="2" fillId="0" borderId="18" xfId="0" applyNumberFormat="1" applyFont="1" applyBorder="1"/>
    <xf numFmtId="0" fontId="2" fillId="7" borderId="0" xfId="0" applyFont="1" applyFill="1" applyAlignment="1">
      <alignment vertical="top" wrapText="1"/>
    </xf>
    <xf numFmtId="0" fontId="6" fillId="8" borderId="19" xfId="0" applyFont="1" applyFill="1" applyBorder="1" applyAlignment="1">
      <alignment vertical="top" wrapText="1"/>
    </xf>
    <xf numFmtId="0" fontId="2" fillId="7" borderId="20" xfId="0" applyFont="1" applyFill="1" applyBorder="1" applyAlignment="1">
      <alignment vertical="top" wrapText="1"/>
    </xf>
    <xf numFmtId="0" fontId="2" fillId="7" borderId="21" xfId="0" applyFont="1" applyFill="1" applyBorder="1" applyAlignment="1">
      <alignment vertical="top" wrapText="1"/>
    </xf>
    <xf numFmtId="0" fontId="2" fillId="7" borderId="18" xfId="0" applyFont="1" applyFill="1" applyBorder="1" applyAlignment="1">
      <alignment vertical="top" wrapText="1"/>
    </xf>
    <xf numFmtId="0" fontId="2" fillId="8" borderId="18" xfId="0" applyFont="1" applyFill="1" applyBorder="1" applyAlignment="1">
      <alignment vertical="top" wrapText="1"/>
    </xf>
    <xf numFmtId="0" fontId="2" fillId="1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4" fontId="8" fillId="8" borderId="0" xfId="0" applyNumberFormat="1" applyFont="1" applyFill="1" applyAlignment="1">
      <alignment horizontal="right" wrapText="1"/>
    </xf>
    <xf numFmtId="4" fontId="8" fillId="7" borderId="0" xfId="0" applyNumberFormat="1" applyFont="1" applyFill="1" applyAlignment="1">
      <alignment horizontal="right" wrapText="1"/>
    </xf>
    <xf numFmtId="4" fontId="8" fillId="9" borderId="0" xfId="0" applyNumberFormat="1" applyFont="1" applyFill="1" applyAlignment="1">
      <alignment horizontal="right" wrapText="1"/>
    </xf>
    <xf numFmtId="4" fontId="3" fillId="9" borderId="0" xfId="0" applyNumberFormat="1" applyFont="1" applyFill="1" applyAlignment="1">
      <alignment horizontal="right" wrapText="1"/>
    </xf>
    <xf numFmtId="4" fontId="3" fillId="7" borderId="0" xfId="0" applyNumberFormat="1" applyFont="1" applyFill="1" applyAlignment="1">
      <alignment horizontal="right" wrapText="1"/>
    </xf>
    <xf numFmtId="4" fontId="3" fillId="7" borderId="0" xfId="0" applyNumberFormat="1" applyFont="1" applyFill="1" applyAlignment="1">
      <alignment horizontal="right" wrapText="1"/>
    </xf>
    <xf numFmtId="4" fontId="3" fillId="10" borderId="0" xfId="0" applyNumberFormat="1" applyFont="1" applyFill="1" applyAlignment="1">
      <alignment horizontal="right" wrapText="1"/>
    </xf>
    <xf numFmtId="0" fontId="10" fillId="0" borderId="0" xfId="0" applyFont="1" applyAlignment="1"/>
    <xf numFmtId="0" fontId="6" fillId="8" borderId="0" xfId="0" applyFont="1" applyFill="1"/>
    <xf numFmtId="0" fontId="6" fillId="11" borderId="0" xfId="0" applyFont="1" applyFill="1"/>
    <xf numFmtId="4" fontId="6" fillId="11" borderId="0" xfId="0" applyNumberFormat="1" applyFont="1" applyFill="1"/>
    <xf numFmtId="0" fontId="9" fillId="9" borderId="0" xfId="0" applyFont="1" applyFill="1"/>
    <xf numFmtId="4" fontId="6" fillId="7" borderId="0" xfId="0" applyNumberFormat="1" applyFont="1" applyFill="1"/>
    <xf numFmtId="0" fontId="6" fillId="7" borderId="0" xfId="0" applyFont="1" applyFill="1"/>
    <xf numFmtId="0" fontId="6" fillId="10" borderId="7" xfId="0" applyFont="1" applyFill="1" applyBorder="1"/>
    <xf numFmtId="0" fontId="3" fillId="8" borderId="0" xfId="0" applyFont="1" applyFill="1" applyAlignment="1"/>
    <xf numFmtId="0" fontId="6" fillId="0" borderId="0" xfId="0" applyFont="1" applyAlignment="1"/>
    <xf numFmtId="0" fontId="3" fillId="0" borderId="7" xfId="0" applyFont="1" applyBorder="1" applyAlignment="1"/>
    <xf numFmtId="0" fontId="3" fillId="0" borderId="7" xfId="0" applyFont="1" applyBorder="1" applyAlignment="1">
      <alignment horizontal="right"/>
    </xf>
    <xf numFmtId="0" fontId="6" fillId="8" borderId="7" xfId="0" applyFont="1" applyFill="1" applyBorder="1" applyAlignment="1"/>
    <xf numFmtId="4" fontId="6" fillId="0" borderId="7" xfId="0" applyNumberFormat="1" applyFont="1" applyBorder="1" applyAlignment="1"/>
    <xf numFmtId="4" fontId="6" fillId="8" borderId="7" xfId="0" applyNumberFormat="1" applyFont="1" applyFill="1" applyBorder="1"/>
    <xf numFmtId="4" fontId="9" fillId="0" borderId="7" xfId="0" applyNumberFormat="1" applyFont="1" applyBorder="1"/>
    <xf numFmtId="4" fontId="6" fillId="7" borderId="7" xfId="0" applyNumberFormat="1" applyFont="1" applyFill="1" applyBorder="1"/>
    <xf numFmtId="4" fontId="6" fillId="10" borderId="7" xfId="0" applyNumberFormat="1" applyFont="1" applyFill="1" applyBorder="1"/>
    <xf numFmtId="0" fontId="3" fillId="0" borderId="11" xfId="0" applyFont="1" applyBorder="1" applyAlignment="1"/>
    <xf numFmtId="0" fontId="3" fillId="0" borderId="11" xfId="0" applyFont="1" applyBorder="1" applyAlignment="1">
      <alignment horizontal="right"/>
    </xf>
    <xf numFmtId="0" fontId="6" fillId="12" borderId="0" xfId="0" applyFont="1" applyFill="1"/>
    <xf numFmtId="0" fontId="6" fillId="12" borderId="0" xfId="0" applyFont="1" applyFill="1" applyAlignment="1"/>
    <xf numFmtId="4" fontId="6" fillId="12" borderId="0" xfId="0" applyNumberFormat="1" applyFont="1" applyFill="1"/>
    <xf numFmtId="0" fontId="6" fillId="0" borderId="0" xfId="0" applyFont="1"/>
    <xf numFmtId="0" fontId="6" fillId="0" borderId="0" xfId="0" applyFont="1"/>
    <xf numFmtId="0" fontId="3" fillId="5" borderId="12" xfId="0" applyFont="1" applyFill="1" applyBorder="1" applyAlignment="1">
      <alignment horizontal="left" wrapText="1"/>
    </xf>
    <xf numFmtId="0" fontId="7" fillId="0" borderId="13" xfId="0" applyFont="1" applyBorder="1"/>
    <xf numFmtId="0" fontId="7" fillId="0" borderId="1" xfId="0" applyFont="1" applyBorder="1"/>
    <xf numFmtId="0" fontId="3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2" fillId="7" borderId="2" xfId="0" applyFont="1" applyFill="1" applyBorder="1" applyAlignment="1">
      <alignment horizontal="center" vertical="top" wrapText="1"/>
    </xf>
    <xf numFmtId="0" fontId="7" fillId="0" borderId="22" xfId="0" applyFont="1" applyBorder="1"/>
    <xf numFmtId="0" fontId="1" fillId="9" borderId="3" xfId="0" applyFont="1" applyFill="1" applyBorder="1" applyAlignment="1">
      <alignment vertical="top" wrapText="1"/>
    </xf>
    <xf numFmtId="0" fontId="7" fillId="0" borderId="21" xfId="0" applyFont="1" applyBorder="1"/>
    <xf numFmtId="0" fontId="6" fillId="0" borderId="0" xfId="0" applyFont="1" applyAlignment="1">
      <alignment vertical="top"/>
    </xf>
    <xf numFmtId="0" fontId="0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6"/>
  <sheetViews>
    <sheetView workbookViewId="0"/>
  </sheetViews>
  <sheetFormatPr defaultColWidth="14.453125" defaultRowHeight="15" customHeight="1" x14ac:dyDescent="0.35"/>
  <cols>
    <col min="1" max="1" width="38.7265625" customWidth="1"/>
  </cols>
  <sheetData>
    <row r="1" spans="1:26" x14ac:dyDescent="0.35">
      <c r="A1" s="1"/>
      <c r="B1" s="2"/>
      <c r="C1" s="2"/>
      <c r="D1" s="2"/>
      <c r="E1" s="3"/>
    </row>
    <row r="4" spans="1:26" x14ac:dyDescent="0.35">
      <c r="A4" s="1" t="s">
        <v>0</v>
      </c>
    </row>
    <row r="5" spans="1:26" x14ac:dyDescent="0.35">
      <c r="A5" s="4" t="s">
        <v>1</v>
      </c>
      <c r="B5" s="5" t="s">
        <v>2</v>
      </c>
      <c r="C5" s="6">
        <v>60</v>
      </c>
      <c r="D5" s="6" t="s">
        <v>3</v>
      </c>
    </row>
    <row r="6" spans="1:26" x14ac:dyDescent="0.35">
      <c r="A6" s="4" t="s">
        <v>4</v>
      </c>
      <c r="B6" s="5" t="s">
        <v>3</v>
      </c>
      <c r="C6" s="6">
        <v>60</v>
      </c>
      <c r="D6" s="6" t="s">
        <v>5</v>
      </c>
    </row>
    <row r="7" spans="1:26" x14ac:dyDescent="0.35">
      <c r="A7" s="7" t="s">
        <v>6</v>
      </c>
      <c r="B7" s="8"/>
      <c r="C7" s="9"/>
      <c r="D7" s="10">
        <v>45108</v>
      </c>
      <c r="E7" s="11" t="s">
        <v>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35">
      <c r="A8" s="4" t="s">
        <v>8</v>
      </c>
      <c r="B8" s="5" t="s">
        <v>9</v>
      </c>
      <c r="C8" s="6">
        <v>1</v>
      </c>
      <c r="D8" s="6" t="s">
        <v>10</v>
      </c>
    </row>
    <row r="9" spans="1:26" x14ac:dyDescent="0.35">
      <c r="A9" s="4" t="s">
        <v>11</v>
      </c>
      <c r="B9" s="5" t="s">
        <v>10</v>
      </c>
      <c r="C9" s="6">
        <v>150</v>
      </c>
      <c r="D9" s="6" t="s">
        <v>12</v>
      </c>
    </row>
    <row r="10" spans="1:26" x14ac:dyDescent="0.35">
      <c r="A10" s="4" t="s">
        <v>13</v>
      </c>
      <c r="B10" s="5" t="s">
        <v>14</v>
      </c>
      <c r="C10" s="6">
        <v>1</v>
      </c>
      <c r="D10" s="6" t="s">
        <v>15</v>
      </c>
    </row>
    <row r="11" spans="1:26" x14ac:dyDescent="0.35">
      <c r="A11" s="4" t="s">
        <v>16</v>
      </c>
      <c r="B11" s="5" t="s">
        <v>12</v>
      </c>
      <c r="C11" s="6">
        <v>7</v>
      </c>
      <c r="D11" s="6" t="s">
        <v>17</v>
      </c>
    </row>
    <row r="12" spans="1:26" x14ac:dyDescent="0.35">
      <c r="A12" s="4" t="s">
        <v>18</v>
      </c>
      <c r="B12" s="5" t="s">
        <v>17</v>
      </c>
      <c r="C12" s="6">
        <v>90</v>
      </c>
      <c r="D12" s="6" t="s">
        <v>19</v>
      </c>
    </row>
    <row r="13" spans="1:26" x14ac:dyDescent="0.35">
      <c r="A13" s="4" t="s">
        <v>20</v>
      </c>
      <c r="B13" s="5" t="s">
        <v>19</v>
      </c>
      <c r="C13" s="6">
        <v>28</v>
      </c>
      <c r="D13" s="6" t="s">
        <v>21</v>
      </c>
    </row>
    <row r="14" spans="1:26" x14ac:dyDescent="0.35">
      <c r="A14" s="4" t="s">
        <v>22</v>
      </c>
      <c r="B14" s="5" t="s">
        <v>5</v>
      </c>
      <c r="C14" s="6">
        <v>360</v>
      </c>
      <c r="D14" s="6" t="s">
        <v>23</v>
      </c>
    </row>
    <row r="15" spans="1:26" x14ac:dyDescent="0.35">
      <c r="A15" s="4" t="s">
        <v>24</v>
      </c>
      <c r="B15" s="5" t="s">
        <v>15</v>
      </c>
      <c r="C15" s="6">
        <v>300</v>
      </c>
      <c r="D15" s="6" t="s">
        <v>25</v>
      </c>
    </row>
    <row r="16" spans="1:26" x14ac:dyDescent="0.35">
      <c r="A16" s="4" t="s">
        <v>26</v>
      </c>
      <c r="B16" s="5" t="s">
        <v>21</v>
      </c>
      <c r="C16" s="6">
        <v>360</v>
      </c>
      <c r="D16" s="6" t="s">
        <v>27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971"/>
  <sheetViews>
    <sheetView tabSelected="1" topLeftCell="A13" workbookViewId="0">
      <selection activeCell="B22" sqref="B22"/>
    </sheetView>
  </sheetViews>
  <sheetFormatPr defaultColWidth="14.453125" defaultRowHeight="15" customHeight="1" x14ac:dyDescent="0.35"/>
  <cols>
    <col min="1" max="1" width="6.26953125" customWidth="1"/>
    <col min="2" max="2" width="43.81640625" customWidth="1"/>
  </cols>
  <sheetData>
    <row r="1" spans="1:21" ht="14.5" x14ac:dyDescent="0.35">
      <c r="B1" s="13" t="s">
        <v>28</v>
      </c>
    </row>
    <row r="2" spans="1:21" ht="14.5" x14ac:dyDescent="0.35">
      <c r="A2" s="14"/>
      <c r="B2" s="15" t="s">
        <v>29</v>
      </c>
      <c r="C2" s="16" t="s">
        <v>30</v>
      </c>
      <c r="D2" s="16" t="s">
        <v>31</v>
      </c>
      <c r="E2" s="16" t="s">
        <v>32</v>
      </c>
    </row>
    <row r="3" spans="1:21" ht="14.5" x14ac:dyDescent="0.35">
      <c r="A3" s="17" t="s">
        <v>33</v>
      </c>
      <c r="B3" s="18" t="s">
        <v>34</v>
      </c>
      <c r="C3" s="19">
        <v>110000</v>
      </c>
      <c r="D3" s="20">
        <f t="shared" ref="D3:D8" si="0">(C3*21)/100</f>
        <v>23100</v>
      </c>
      <c r="E3" s="20">
        <f t="shared" ref="E3:E8" si="1">C3+D3</f>
        <v>133100</v>
      </c>
      <c r="G3" s="3"/>
      <c r="H3" s="3"/>
      <c r="I3" s="3"/>
      <c r="J3" s="3"/>
    </row>
    <row r="4" spans="1:21" ht="14.5" x14ac:dyDescent="0.35">
      <c r="A4" s="21" t="s">
        <v>35</v>
      </c>
      <c r="B4" s="22" t="s">
        <v>36</v>
      </c>
      <c r="C4" s="23">
        <v>30000</v>
      </c>
      <c r="D4" s="24">
        <f t="shared" si="0"/>
        <v>6300</v>
      </c>
      <c r="E4" s="24">
        <f t="shared" si="1"/>
        <v>36300</v>
      </c>
      <c r="G4" s="3"/>
      <c r="H4" s="3"/>
      <c r="I4" s="3"/>
      <c r="J4" s="3"/>
    </row>
    <row r="5" spans="1:21" ht="14.5" x14ac:dyDescent="0.35">
      <c r="A5" s="21" t="s">
        <v>37</v>
      </c>
      <c r="B5" s="22" t="s">
        <v>38</v>
      </c>
      <c r="C5" s="23">
        <v>100000</v>
      </c>
      <c r="D5" s="24">
        <f t="shared" si="0"/>
        <v>21000</v>
      </c>
      <c r="E5" s="24">
        <f t="shared" si="1"/>
        <v>121000</v>
      </c>
      <c r="G5" s="3"/>
      <c r="H5" s="3"/>
      <c r="I5" s="3"/>
      <c r="J5" s="3"/>
    </row>
    <row r="6" spans="1:21" ht="14.5" x14ac:dyDescent="0.35">
      <c r="A6" s="21" t="s">
        <v>39</v>
      </c>
      <c r="B6" s="22" t="s">
        <v>40</v>
      </c>
      <c r="C6" s="23">
        <v>55000</v>
      </c>
      <c r="D6" s="24">
        <f t="shared" si="0"/>
        <v>11550</v>
      </c>
      <c r="E6" s="24">
        <f t="shared" si="1"/>
        <v>66550</v>
      </c>
      <c r="G6" s="3"/>
      <c r="H6" s="3"/>
      <c r="I6" s="3"/>
      <c r="J6" s="3"/>
    </row>
    <row r="7" spans="1:21" ht="14.5" x14ac:dyDescent="0.35">
      <c r="A7" s="25" t="s">
        <v>41</v>
      </c>
      <c r="B7" s="26" t="s">
        <v>42</v>
      </c>
      <c r="C7" s="27">
        <v>30000</v>
      </c>
      <c r="D7" s="28">
        <f t="shared" si="0"/>
        <v>6300</v>
      </c>
      <c r="E7" s="29">
        <f t="shared" si="1"/>
        <v>36300</v>
      </c>
      <c r="G7" s="3"/>
      <c r="H7" s="3"/>
      <c r="I7" s="3"/>
      <c r="J7" s="3"/>
    </row>
    <row r="8" spans="1:21" ht="14.5" x14ac:dyDescent="0.35">
      <c r="A8" s="25" t="s">
        <v>43</v>
      </c>
      <c r="B8" s="26" t="s">
        <v>44</v>
      </c>
      <c r="C8" s="28">
        <f>5*5000</f>
        <v>25000</v>
      </c>
      <c r="D8" s="28">
        <f t="shared" si="0"/>
        <v>5250</v>
      </c>
      <c r="E8" s="29">
        <f t="shared" si="1"/>
        <v>30250</v>
      </c>
      <c r="G8" s="3"/>
      <c r="H8" s="3"/>
      <c r="I8" s="3"/>
      <c r="J8" s="3"/>
    </row>
    <row r="9" spans="1:21" ht="14.5" x14ac:dyDescent="0.35">
      <c r="A9" s="30"/>
      <c r="B9" s="31" t="s">
        <v>45</v>
      </c>
      <c r="C9" s="24">
        <f t="shared" ref="C9:E9" si="2">SUM(C3:C8)</f>
        <v>350000</v>
      </c>
      <c r="D9" s="24">
        <f t="shared" si="2"/>
        <v>73500</v>
      </c>
      <c r="E9" s="24">
        <f t="shared" si="2"/>
        <v>423500</v>
      </c>
      <c r="G9" s="3"/>
      <c r="H9" s="3"/>
      <c r="I9" s="3"/>
      <c r="J9" s="3"/>
    </row>
    <row r="10" spans="1:21" ht="13.5" customHeight="1" x14ac:dyDescent="0.35">
      <c r="A10" s="21"/>
      <c r="B10" s="31" t="s">
        <v>46</v>
      </c>
      <c r="C10" s="32">
        <f>C9-(C8+C7)</f>
        <v>295000</v>
      </c>
      <c r="D10" s="32"/>
      <c r="E10" s="32">
        <f>E9-(E8+E7)</f>
        <v>356950</v>
      </c>
    </row>
    <row r="11" spans="1:21" ht="14.5" x14ac:dyDescent="0.35">
      <c r="A11" s="33"/>
      <c r="B11" s="34" t="s">
        <v>47</v>
      </c>
      <c r="C11" s="35"/>
      <c r="D11" s="35"/>
      <c r="E11" s="35">
        <f>E7+E8</f>
        <v>66550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14.5" x14ac:dyDescent="0.35">
      <c r="A12" s="3"/>
      <c r="B12" s="37"/>
    </row>
    <row r="13" spans="1:21" ht="43.5" x14ac:dyDescent="0.35">
      <c r="A13" s="3"/>
      <c r="B13" s="13" t="s">
        <v>48</v>
      </c>
    </row>
    <row r="14" spans="1:21" ht="25.5" customHeight="1" x14ac:dyDescent="0.35">
      <c r="B14" s="13"/>
    </row>
    <row r="15" spans="1:21" ht="14.5" x14ac:dyDescent="0.35">
      <c r="B15" s="38" t="s">
        <v>49</v>
      </c>
      <c r="D15" s="32"/>
      <c r="E15" s="32" t="s">
        <v>50</v>
      </c>
      <c r="F15" s="39" t="s">
        <v>51</v>
      </c>
      <c r="G15" s="39" t="s">
        <v>52</v>
      </c>
    </row>
    <row r="16" spans="1:21" ht="14.5" x14ac:dyDescent="0.35">
      <c r="B16" s="40" t="s">
        <v>53</v>
      </c>
      <c r="C16" s="41" t="s">
        <v>54</v>
      </c>
      <c r="D16" s="42" t="s">
        <v>55</v>
      </c>
      <c r="E16" s="41" t="s">
        <v>56</v>
      </c>
      <c r="F16" s="43"/>
      <c r="G16" s="43"/>
    </row>
    <row r="17" spans="1:21" ht="14.5" x14ac:dyDescent="0.35">
      <c r="B17" s="44" t="s">
        <v>57</v>
      </c>
      <c r="C17" s="45" t="s">
        <v>58</v>
      </c>
      <c r="D17" s="46" t="s">
        <v>59</v>
      </c>
      <c r="E17" s="47">
        <v>13456400</v>
      </c>
      <c r="F17" s="43">
        <f t="shared" ref="F17:F25" si="3">(E17*21)/100</f>
        <v>2825844</v>
      </c>
      <c r="G17" s="48">
        <f t="shared" ref="G17:G24" si="4">E17+F17</f>
        <v>16282244</v>
      </c>
    </row>
    <row r="18" spans="1:21" ht="14.5" x14ac:dyDescent="0.35">
      <c r="B18" s="44" t="s">
        <v>60</v>
      </c>
      <c r="C18" s="47" t="s">
        <v>61</v>
      </c>
      <c r="D18" s="6">
        <v>35</v>
      </c>
      <c r="E18" s="47">
        <v>477050</v>
      </c>
      <c r="F18" s="43">
        <f t="shared" si="3"/>
        <v>100180.5</v>
      </c>
      <c r="G18" s="48">
        <f t="shared" si="4"/>
        <v>577230.5</v>
      </c>
    </row>
    <row r="19" spans="1:21" ht="14.5" x14ac:dyDescent="0.35">
      <c r="B19" s="44" t="s">
        <v>62</v>
      </c>
      <c r="C19" s="47">
        <v>4</v>
      </c>
      <c r="D19" s="6" t="s">
        <v>63</v>
      </c>
      <c r="E19" s="47">
        <v>2600000</v>
      </c>
      <c r="F19" s="43">
        <f t="shared" si="3"/>
        <v>546000</v>
      </c>
      <c r="G19" s="48">
        <f t="shared" si="4"/>
        <v>3146000</v>
      </c>
    </row>
    <row r="20" spans="1:21" ht="14.5" x14ac:dyDescent="0.35">
      <c r="B20" s="44" t="s">
        <v>64</v>
      </c>
      <c r="C20" s="47">
        <v>1</v>
      </c>
      <c r="D20" s="6" t="s">
        <v>65</v>
      </c>
      <c r="E20" s="47">
        <v>300000</v>
      </c>
      <c r="F20" s="43">
        <f t="shared" si="3"/>
        <v>63000</v>
      </c>
      <c r="G20" s="48">
        <f t="shared" si="4"/>
        <v>363000</v>
      </c>
    </row>
    <row r="21" spans="1:21" ht="14.5" x14ac:dyDescent="0.35">
      <c r="B21" s="44" t="s">
        <v>66</v>
      </c>
      <c r="C21" s="47">
        <v>1</v>
      </c>
      <c r="D21" s="6" t="s">
        <v>67</v>
      </c>
      <c r="E21" s="47">
        <v>95000</v>
      </c>
      <c r="F21" s="43">
        <f t="shared" si="3"/>
        <v>19950</v>
      </c>
      <c r="G21" s="48">
        <f t="shared" si="4"/>
        <v>114950</v>
      </c>
    </row>
    <row r="22" spans="1:21" ht="14.5" x14ac:dyDescent="0.35">
      <c r="B22" s="44" t="s">
        <v>68</v>
      </c>
      <c r="C22" s="47">
        <v>5</v>
      </c>
      <c r="D22" s="6" t="s">
        <v>69</v>
      </c>
      <c r="E22" s="47">
        <v>275000</v>
      </c>
      <c r="F22" s="43">
        <f t="shared" si="3"/>
        <v>57750</v>
      </c>
      <c r="G22" s="48">
        <f t="shared" si="4"/>
        <v>332750</v>
      </c>
    </row>
    <row r="23" spans="1:21" ht="14.5" x14ac:dyDescent="0.35">
      <c r="A23" s="49"/>
      <c r="B23" s="111" t="s">
        <v>70</v>
      </c>
      <c r="C23" s="112"/>
      <c r="D23" s="113"/>
      <c r="E23" s="50">
        <v>250000</v>
      </c>
      <c r="F23" s="51">
        <f t="shared" si="3"/>
        <v>52500</v>
      </c>
      <c r="G23" s="52">
        <f t="shared" si="4"/>
        <v>302500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ht="14.5" x14ac:dyDescent="0.35">
      <c r="B24" s="114" t="s">
        <v>71</v>
      </c>
      <c r="C24" s="112"/>
      <c r="D24" s="113"/>
      <c r="E24" s="47">
        <f>C10</f>
        <v>295000</v>
      </c>
      <c r="F24" s="43">
        <f t="shared" si="3"/>
        <v>61950</v>
      </c>
      <c r="G24" s="48">
        <f t="shared" si="4"/>
        <v>356950</v>
      </c>
    </row>
    <row r="25" spans="1:21" ht="14.5" x14ac:dyDescent="0.35">
      <c r="B25" s="114" t="s">
        <v>72</v>
      </c>
      <c r="C25" s="112"/>
      <c r="D25" s="113"/>
      <c r="E25" s="47">
        <f>SUM(E17:E24)</f>
        <v>17748450</v>
      </c>
      <c r="F25" s="43">
        <f t="shared" si="3"/>
        <v>3727174.5</v>
      </c>
      <c r="G25" s="48">
        <f>SUM(G17:G24)</f>
        <v>21475624.5</v>
      </c>
    </row>
    <row r="26" spans="1:21" ht="14.5" x14ac:dyDescent="0.35">
      <c r="B26" s="115"/>
      <c r="C26" s="112"/>
      <c r="D26" s="113"/>
      <c r="E26" s="53"/>
    </row>
    <row r="27" spans="1:21" ht="14.5" x14ac:dyDescent="0.35">
      <c r="B27" s="22" t="s">
        <v>73</v>
      </c>
      <c r="C27" s="54">
        <f>C29+C28</f>
        <v>20816174.5</v>
      </c>
      <c r="D27" s="24"/>
      <c r="G27" s="55">
        <f>C27</f>
        <v>20816174.5</v>
      </c>
    </row>
    <row r="28" spans="1:21" ht="14.5" x14ac:dyDescent="0.35">
      <c r="B28" s="22" t="s">
        <v>74</v>
      </c>
      <c r="C28" s="56">
        <f>G19+G20+G21+G22</f>
        <v>3956700</v>
      </c>
      <c r="D28" s="24"/>
      <c r="G28" s="55">
        <f t="shared" ref="G28:G29" si="5">C28+D28</f>
        <v>3956700</v>
      </c>
    </row>
    <row r="29" spans="1:21" ht="14.5" x14ac:dyDescent="0.35">
      <c r="B29" s="22" t="s">
        <v>75</v>
      </c>
      <c r="C29" s="56">
        <f>G17+G18</f>
        <v>16859474.5</v>
      </c>
      <c r="D29" s="24"/>
      <c r="G29" s="55">
        <f t="shared" si="5"/>
        <v>16859474.5</v>
      </c>
    </row>
    <row r="30" spans="1:21" ht="14.5" x14ac:dyDescent="0.35">
      <c r="B30" s="22" t="s">
        <v>76</v>
      </c>
      <c r="C30" s="57">
        <f>G24</f>
        <v>356950</v>
      </c>
      <c r="D30" s="58"/>
      <c r="G30" s="59">
        <f t="shared" ref="G30:G31" si="6">C30</f>
        <v>356950</v>
      </c>
    </row>
    <row r="31" spans="1:21" ht="14.5" x14ac:dyDescent="0.35">
      <c r="B31" s="38" t="s">
        <v>77</v>
      </c>
      <c r="C31" s="60">
        <f>G23+E11</f>
        <v>369050</v>
      </c>
      <c r="D31" s="3"/>
      <c r="G31" s="59">
        <f t="shared" si="6"/>
        <v>369050</v>
      </c>
    </row>
    <row r="32" spans="1:21" ht="14.5" x14ac:dyDescent="0.35">
      <c r="B32" s="61"/>
      <c r="C32" s="62" t="s">
        <v>78</v>
      </c>
      <c r="D32" s="63"/>
      <c r="G32" s="64">
        <f>SUM(G28:G31)</f>
        <v>21542174.5</v>
      </c>
    </row>
    <row r="33" spans="2:8" ht="14.5" x14ac:dyDescent="0.35">
      <c r="B33" s="38" t="s">
        <v>79</v>
      </c>
      <c r="C33" s="65">
        <v>0.85</v>
      </c>
      <c r="D33" s="24"/>
      <c r="G33" s="54">
        <f>((G27+G30)*85)/100</f>
        <v>17997155.824999999</v>
      </c>
      <c r="H33" s="66">
        <f>(G25*85)/100</f>
        <v>18254280.824999999</v>
      </c>
    </row>
    <row r="34" spans="2:8" ht="14.5" x14ac:dyDescent="0.35">
      <c r="B34" s="38" t="s">
        <v>80</v>
      </c>
      <c r="C34" s="65">
        <v>0.15</v>
      </c>
      <c r="D34" s="24"/>
      <c r="G34" s="54">
        <f>((G27+G30)*15)/100</f>
        <v>3175968.6749999998</v>
      </c>
      <c r="H34" s="66">
        <f>G25-H33</f>
        <v>3221343.6750000007</v>
      </c>
    </row>
    <row r="35" spans="2:8" ht="14.5" x14ac:dyDescent="0.35">
      <c r="B35" s="67" t="s">
        <v>81</v>
      </c>
      <c r="C35" s="68"/>
      <c r="D35" s="68"/>
      <c r="E35" s="68"/>
      <c r="F35" s="68"/>
      <c r="G35" s="69">
        <f>G34+G31</f>
        <v>3545018.6749999998</v>
      </c>
    </row>
    <row r="36" spans="2:8" ht="14.5" x14ac:dyDescent="0.35">
      <c r="B36" s="13"/>
      <c r="E36" s="70"/>
    </row>
    <row r="37" spans="2:8" ht="14.5" x14ac:dyDescent="0.35">
      <c r="B37" s="61"/>
    </row>
    <row r="38" spans="2:8" ht="14.5" x14ac:dyDescent="0.35">
      <c r="B38" s="61"/>
    </row>
    <row r="39" spans="2:8" ht="14.5" x14ac:dyDescent="0.35">
      <c r="B39" s="61"/>
    </row>
    <row r="40" spans="2:8" ht="14.5" x14ac:dyDescent="0.35">
      <c r="B40" s="61"/>
    </row>
    <row r="41" spans="2:8" ht="14.5" x14ac:dyDescent="0.35">
      <c r="B41" s="61"/>
    </row>
    <row r="42" spans="2:8" ht="14.5" x14ac:dyDescent="0.35">
      <c r="B42" s="61"/>
    </row>
    <row r="43" spans="2:8" ht="14.5" x14ac:dyDescent="0.35">
      <c r="B43" s="61"/>
    </row>
    <row r="44" spans="2:8" ht="14.5" x14ac:dyDescent="0.35">
      <c r="B44" s="61"/>
    </row>
    <row r="45" spans="2:8" ht="14.5" x14ac:dyDescent="0.35">
      <c r="B45" s="61"/>
    </row>
    <row r="46" spans="2:8" ht="14.5" x14ac:dyDescent="0.35">
      <c r="B46" s="61"/>
    </row>
    <row r="47" spans="2:8" ht="14.5" x14ac:dyDescent="0.35">
      <c r="B47" s="61"/>
    </row>
    <row r="48" spans="2:8" ht="14.5" x14ac:dyDescent="0.35">
      <c r="B48" s="61"/>
    </row>
    <row r="49" spans="2:2" ht="14.5" x14ac:dyDescent="0.35">
      <c r="B49" s="61"/>
    </row>
    <row r="50" spans="2:2" ht="14.5" x14ac:dyDescent="0.35">
      <c r="B50" s="61"/>
    </row>
    <row r="51" spans="2:2" ht="14.5" x14ac:dyDescent="0.35">
      <c r="B51" s="61"/>
    </row>
    <row r="52" spans="2:2" ht="14.5" x14ac:dyDescent="0.35">
      <c r="B52" s="61"/>
    </row>
    <row r="53" spans="2:2" ht="14.5" x14ac:dyDescent="0.35">
      <c r="B53" s="61"/>
    </row>
    <row r="54" spans="2:2" ht="14.5" x14ac:dyDescent="0.35">
      <c r="B54" s="61"/>
    </row>
    <row r="55" spans="2:2" ht="14.5" x14ac:dyDescent="0.35">
      <c r="B55" s="61"/>
    </row>
    <row r="56" spans="2:2" ht="14.5" x14ac:dyDescent="0.35">
      <c r="B56" s="61"/>
    </row>
    <row r="57" spans="2:2" ht="14.5" x14ac:dyDescent="0.35">
      <c r="B57" s="61"/>
    </row>
    <row r="58" spans="2:2" ht="14.5" x14ac:dyDescent="0.35">
      <c r="B58" s="61"/>
    </row>
    <row r="59" spans="2:2" ht="14.5" x14ac:dyDescent="0.35">
      <c r="B59" s="61"/>
    </row>
    <row r="60" spans="2:2" ht="14.5" x14ac:dyDescent="0.35">
      <c r="B60" s="61"/>
    </row>
    <row r="61" spans="2:2" ht="14.5" x14ac:dyDescent="0.35">
      <c r="B61" s="61"/>
    </row>
    <row r="62" spans="2:2" ht="14.5" x14ac:dyDescent="0.35">
      <c r="B62" s="61"/>
    </row>
    <row r="63" spans="2:2" ht="14.5" x14ac:dyDescent="0.35">
      <c r="B63" s="61"/>
    </row>
    <row r="64" spans="2:2" ht="14.5" x14ac:dyDescent="0.35">
      <c r="B64" s="61"/>
    </row>
    <row r="65" spans="2:2" ht="14.5" x14ac:dyDescent="0.35">
      <c r="B65" s="61"/>
    </row>
    <row r="66" spans="2:2" ht="14.5" x14ac:dyDescent="0.35">
      <c r="B66" s="61"/>
    </row>
    <row r="67" spans="2:2" ht="14.5" x14ac:dyDescent="0.35">
      <c r="B67" s="61"/>
    </row>
    <row r="68" spans="2:2" ht="14.5" x14ac:dyDescent="0.35">
      <c r="B68" s="61"/>
    </row>
    <row r="69" spans="2:2" ht="14.5" x14ac:dyDescent="0.35">
      <c r="B69" s="61"/>
    </row>
    <row r="70" spans="2:2" ht="14.5" x14ac:dyDescent="0.35">
      <c r="B70" s="61"/>
    </row>
    <row r="71" spans="2:2" ht="14.5" x14ac:dyDescent="0.35">
      <c r="B71" s="61"/>
    </row>
    <row r="72" spans="2:2" ht="14.5" x14ac:dyDescent="0.35">
      <c r="B72" s="61"/>
    </row>
    <row r="73" spans="2:2" ht="14.5" x14ac:dyDescent="0.35">
      <c r="B73" s="61"/>
    </row>
    <row r="74" spans="2:2" ht="14.5" x14ac:dyDescent="0.35">
      <c r="B74" s="61"/>
    </row>
    <row r="75" spans="2:2" ht="14.5" x14ac:dyDescent="0.35">
      <c r="B75" s="61"/>
    </row>
    <row r="76" spans="2:2" ht="14.5" x14ac:dyDescent="0.35">
      <c r="B76" s="61"/>
    </row>
    <row r="77" spans="2:2" ht="14.5" x14ac:dyDescent="0.35">
      <c r="B77" s="61"/>
    </row>
    <row r="78" spans="2:2" ht="14.5" x14ac:dyDescent="0.35">
      <c r="B78" s="61"/>
    </row>
    <row r="79" spans="2:2" ht="14.5" x14ac:dyDescent="0.35">
      <c r="B79" s="61"/>
    </row>
    <row r="80" spans="2:2" ht="14.5" x14ac:dyDescent="0.35">
      <c r="B80" s="61"/>
    </row>
    <row r="81" spans="2:2" ht="14.5" x14ac:dyDescent="0.35">
      <c r="B81" s="61"/>
    </row>
    <row r="82" spans="2:2" ht="14.5" x14ac:dyDescent="0.35">
      <c r="B82" s="61"/>
    </row>
    <row r="83" spans="2:2" ht="14.5" x14ac:dyDescent="0.35">
      <c r="B83" s="61"/>
    </row>
    <row r="84" spans="2:2" ht="14.5" x14ac:dyDescent="0.35">
      <c r="B84" s="61"/>
    </row>
    <row r="85" spans="2:2" ht="14.5" x14ac:dyDescent="0.35">
      <c r="B85" s="61"/>
    </row>
    <row r="86" spans="2:2" ht="14.5" x14ac:dyDescent="0.35">
      <c r="B86" s="61"/>
    </row>
    <row r="87" spans="2:2" ht="14.5" x14ac:dyDescent="0.35">
      <c r="B87" s="61"/>
    </row>
    <row r="88" spans="2:2" ht="14.5" x14ac:dyDescent="0.35">
      <c r="B88" s="61"/>
    </row>
    <row r="89" spans="2:2" ht="14.5" x14ac:dyDescent="0.35">
      <c r="B89" s="61"/>
    </row>
    <row r="90" spans="2:2" ht="14.5" x14ac:dyDescent="0.35">
      <c r="B90" s="61"/>
    </row>
    <row r="91" spans="2:2" ht="14.5" x14ac:dyDescent="0.35">
      <c r="B91" s="61"/>
    </row>
    <row r="92" spans="2:2" ht="14.5" x14ac:dyDescent="0.35">
      <c r="B92" s="61"/>
    </row>
    <row r="93" spans="2:2" ht="14.5" x14ac:dyDescent="0.35">
      <c r="B93" s="61"/>
    </row>
    <row r="94" spans="2:2" ht="14.5" x14ac:dyDescent="0.35">
      <c r="B94" s="61"/>
    </row>
    <row r="95" spans="2:2" ht="14.5" x14ac:dyDescent="0.35">
      <c r="B95" s="61"/>
    </row>
    <row r="96" spans="2:2" ht="14.5" x14ac:dyDescent="0.35">
      <c r="B96" s="61"/>
    </row>
    <row r="97" spans="2:2" ht="14.5" x14ac:dyDescent="0.35">
      <c r="B97" s="61"/>
    </row>
    <row r="98" spans="2:2" ht="14.5" x14ac:dyDescent="0.35">
      <c r="B98" s="61"/>
    </row>
    <row r="99" spans="2:2" ht="14.5" x14ac:dyDescent="0.35">
      <c r="B99" s="61"/>
    </row>
    <row r="100" spans="2:2" ht="14.5" x14ac:dyDescent="0.35">
      <c r="B100" s="61"/>
    </row>
    <row r="101" spans="2:2" ht="14.5" x14ac:dyDescent="0.35">
      <c r="B101" s="61"/>
    </row>
    <row r="102" spans="2:2" ht="14.5" x14ac:dyDescent="0.35">
      <c r="B102" s="61"/>
    </row>
    <row r="103" spans="2:2" ht="14.5" x14ac:dyDescent="0.35">
      <c r="B103" s="61"/>
    </row>
    <row r="104" spans="2:2" ht="14.5" x14ac:dyDescent="0.35">
      <c r="B104" s="61"/>
    </row>
    <row r="105" spans="2:2" ht="14.5" x14ac:dyDescent="0.35">
      <c r="B105" s="61"/>
    </row>
    <row r="106" spans="2:2" ht="14.5" x14ac:dyDescent="0.35">
      <c r="B106" s="61"/>
    </row>
    <row r="107" spans="2:2" ht="14.5" x14ac:dyDescent="0.35">
      <c r="B107" s="61"/>
    </row>
    <row r="108" spans="2:2" ht="14.5" x14ac:dyDescent="0.35">
      <c r="B108" s="61"/>
    </row>
    <row r="109" spans="2:2" ht="14.5" x14ac:dyDescent="0.35">
      <c r="B109" s="61"/>
    </row>
    <row r="110" spans="2:2" ht="14.5" x14ac:dyDescent="0.35">
      <c r="B110" s="61"/>
    </row>
    <row r="111" spans="2:2" ht="14.5" x14ac:dyDescent="0.35">
      <c r="B111" s="61"/>
    </row>
    <row r="112" spans="2:2" ht="14.5" x14ac:dyDescent="0.35">
      <c r="B112" s="61"/>
    </row>
    <row r="113" spans="2:2" ht="14.5" x14ac:dyDescent="0.35">
      <c r="B113" s="61"/>
    </row>
    <row r="114" spans="2:2" ht="14.5" x14ac:dyDescent="0.35">
      <c r="B114" s="61"/>
    </row>
    <row r="115" spans="2:2" ht="14.5" x14ac:dyDescent="0.35">
      <c r="B115" s="61"/>
    </row>
    <row r="116" spans="2:2" ht="14.5" x14ac:dyDescent="0.35">
      <c r="B116" s="61"/>
    </row>
    <row r="117" spans="2:2" ht="14.5" x14ac:dyDescent="0.35">
      <c r="B117" s="61"/>
    </row>
    <row r="118" spans="2:2" ht="14.5" x14ac:dyDescent="0.35">
      <c r="B118" s="61"/>
    </row>
    <row r="119" spans="2:2" ht="14.5" x14ac:dyDescent="0.35">
      <c r="B119" s="61"/>
    </row>
    <row r="120" spans="2:2" ht="14.5" x14ac:dyDescent="0.35">
      <c r="B120" s="61"/>
    </row>
    <row r="121" spans="2:2" ht="14.5" x14ac:dyDescent="0.35">
      <c r="B121" s="61"/>
    </row>
    <row r="122" spans="2:2" ht="14.5" x14ac:dyDescent="0.35">
      <c r="B122" s="61"/>
    </row>
    <row r="123" spans="2:2" ht="14.5" x14ac:dyDescent="0.35">
      <c r="B123" s="61"/>
    </row>
    <row r="124" spans="2:2" ht="14.5" x14ac:dyDescent="0.35">
      <c r="B124" s="61"/>
    </row>
    <row r="125" spans="2:2" ht="14.5" x14ac:dyDescent="0.35">
      <c r="B125" s="61"/>
    </row>
    <row r="126" spans="2:2" ht="14.5" x14ac:dyDescent="0.35">
      <c r="B126" s="61"/>
    </row>
    <row r="127" spans="2:2" ht="14.5" x14ac:dyDescent="0.35">
      <c r="B127" s="61"/>
    </row>
    <row r="128" spans="2:2" ht="14.5" x14ac:dyDescent="0.35">
      <c r="B128" s="61"/>
    </row>
    <row r="129" spans="2:2" ht="14.5" x14ac:dyDescent="0.35">
      <c r="B129" s="61"/>
    </row>
    <row r="130" spans="2:2" ht="14.5" x14ac:dyDescent="0.35">
      <c r="B130" s="61"/>
    </row>
    <row r="131" spans="2:2" ht="14.5" x14ac:dyDescent="0.35">
      <c r="B131" s="61"/>
    </row>
    <row r="132" spans="2:2" ht="14.5" x14ac:dyDescent="0.35">
      <c r="B132" s="61"/>
    </row>
    <row r="133" spans="2:2" ht="14.5" x14ac:dyDescent="0.35">
      <c r="B133" s="61"/>
    </row>
    <row r="134" spans="2:2" ht="14.5" x14ac:dyDescent="0.35">
      <c r="B134" s="61"/>
    </row>
    <row r="135" spans="2:2" ht="14.5" x14ac:dyDescent="0.35">
      <c r="B135" s="61"/>
    </row>
    <row r="136" spans="2:2" ht="14.5" x14ac:dyDescent="0.35">
      <c r="B136" s="61"/>
    </row>
    <row r="137" spans="2:2" ht="14.5" x14ac:dyDescent="0.35">
      <c r="B137" s="61"/>
    </row>
    <row r="138" spans="2:2" ht="14.5" x14ac:dyDescent="0.35">
      <c r="B138" s="61"/>
    </row>
    <row r="139" spans="2:2" ht="14.5" x14ac:dyDescent="0.35">
      <c r="B139" s="61"/>
    </row>
    <row r="140" spans="2:2" ht="14.5" x14ac:dyDescent="0.35">
      <c r="B140" s="61"/>
    </row>
    <row r="141" spans="2:2" ht="14.5" x14ac:dyDescent="0.35">
      <c r="B141" s="61"/>
    </row>
    <row r="142" spans="2:2" ht="14.5" x14ac:dyDescent="0.35">
      <c r="B142" s="61"/>
    </row>
    <row r="143" spans="2:2" ht="14.5" x14ac:dyDescent="0.35">
      <c r="B143" s="61"/>
    </row>
    <row r="144" spans="2:2" ht="14.5" x14ac:dyDescent="0.35">
      <c r="B144" s="61"/>
    </row>
    <row r="145" spans="2:2" ht="14.5" x14ac:dyDescent="0.35">
      <c r="B145" s="61"/>
    </row>
    <row r="146" spans="2:2" ht="14.5" x14ac:dyDescent="0.35">
      <c r="B146" s="61"/>
    </row>
    <row r="147" spans="2:2" ht="14.5" x14ac:dyDescent="0.35">
      <c r="B147" s="61"/>
    </row>
    <row r="148" spans="2:2" ht="14.5" x14ac:dyDescent="0.35">
      <c r="B148" s="61"/>
    </row>
    <row r="149" spans="2:2" ht="14.5" x14ac:dyDescent="0.35">
      <c r="B149" s="61"/>
    </row>
    <row r="150" spans="2:2" ht="14.5" x14ac:dyDescent="0.35">
      <c r="B150" s="61"/>
    </row>
    <row r="151" spans="2:2" ht="14.5" x14ac:dyDescent="0.35">
      <c r="B151" s="61"/>
    </row>
    <row r="152" spans="2:2" ht="14.5" x14ac:dyDescent="0.35">
      <c r="B152" s="61"/>
    </row>
    <row r="153" spans="2:2" ht="14.5" x14ac:dyDescent="0.35">
      <c r="B153" s="61"/>
    </row>
    <row r="154" spans="2:2" ht="14.5" x14ac:dyDescent="0.35">
      <c r="B154" s="61"/>
    </row>
    <row r="155" spans="2:2" ht="14.5" x14ac:dyDescent="0.35">
      <c r="B155" s="61"/>
    </row>
    <row r="156" spans="2:2" ht="14.5" x14ac:dyDescent="0.35">
      <c r="B156" s="61"/>
    </row>
    <row r="157" spans="2:2" ht="14.5" x14ac:dyDescent="0.35">
      <c r="B157" s="61"/>
    </row>
    <row r="158" spans="2:2" ht="14.5" x14ac:dyDescent="0.35">
      <c r="B158" s="61"/>
    </row>
    <row r="159" spans="2:2" ht="14.5" x14ac:dyDescent="0.35">
      <c r="B159" s="61"/>
    </row>
    <row r="160" spans="2:2" ht="14.5" x14ac:dyDescent="0.35">
      <c r="B160" s="61"/>
    </row>
    <row r="161" spans="2:2" ht="14.5" x14ac:dyDescent="0.35">
      <c r="B161" s="61"/>
    </row>
    <row r="162" spans="2:2" ht="14.5" x14ac:dyDescent="0.35">
      <c r="B162" s="61"/>
    </row>
    <row r="163" spans="2:2" ht="14.5" x14ac:dyDescent="0.35">
      <c r="B163" s="61"/>
    </row>
    <row r="164" spans="2:2" ht="14.5" x14ac:dyDescent="0.35">
      <c r="B164" s="61"/>
    </row>
    <row r="165" spans="2:2" ht="14.5" x14ac:dyDescent="0.35">
      <c r="B165" s="61"/>
    </row>
    <row r="166" spans="2:2" ht="14.5" x14ac:dyDescent="0.35">
      <c r="B166" s="61"/>
    </row>
    <row r="167" spans="2:2" ht="14.5" x14ac:dyDescent="0.35">
      <c r="B167" s="61"/>
    </row>
    <row r="168" spans="2:2" ht="14.5" x14ac:dyDescent="0.35">
      <c r="B168" s="61"/>
    </row>
    <row r="169" spans="2:2" ht="14.5" x14ac:dyDescent="0.35">
      <c r="B169" s="61"/>
    </row>
    <row r="170" spans="2:2" ht="14.5" x14ac:dyDescent="0.35">
      <c r="B170" s="61"/>
    </row>
    <row r="171" spans="2:2" ht="14.5" x14ac:dyDescent="0.35">
      <c r="B171" s="61"/>
    </row>
    <row r="172" spans="2:2" ht="14.5" x14ac:dyDescent="0.35">
      <c r="B172" s="61"/>
    </row>
    <row r="173" spans="2:2" ht="14.5" x14ac:dyDescent="0.35">
      <c r="B173" s="61"/>
    </row>
    <row r="174" spans="2:2" ht="14.5" x14ac:dyDescent="0.35">
      <c r="B174" s="61"/>
    </row>
    <row r="175" spans="2:2" ht="14.5" x14ac:dyDescent="0.35">
      <c r="B175" s="61"/>
    </row>
    <row r="176" spans="2:2" ht="14.5" x14ac:dyDescent="0.35">
      <c r="B176" s="61"/>
    </row>
    <row r="177" spans="2:2" ht="14.5" x14ac:dyDescent="0.35">
      <c r="B177" s="61"/>
    </row>
    <row r="178" spans="2:2" ht="14.5" x14ac:dyDescent="0.35">
      <c r="B178" s="61"/>
    </row>
    <row r="179" spans="2:2" ht="14.5" x14ac:dyDescent="0.35">
      <c r="B179" s="61"/>
    </row>
    <row r="180" spans="2:2" ht="14.5" x14ac:dyDescent="0.35">
      <c r="B180" s="61"/>
    </row>
    <row r="181" spans="2:2" ht="14.5" x14ac:dyDescent="0.35">
      <c r="B181" s="61"/>
    </row>
    <row r="182" spans="2:2" ht="14.5" x14ac:dyDescent="0.35">
      <c r="B182" s="61"/>
    </row>
    <row r="183" spans="2:2" ht="14.5" x14ac:dyDescent="0.35">
      <c r="B183" s="61"/>
    </row>
    <row r="184" spans="2:2" ht="14.5" x14ac:dyDescent="0.35">
      <c r="B184" s="61"/>
    </row>
    <row r="185" spans="2:2" ht="14.5" x14ac:dyDescent="0.35">
      <c r="B185" s="61"/>
    </row>
    <row r="186" spans="2:2" ht="14.5" x14ac:dyDescent="0.35">
      <c r="B186" s="61"/>
    </row>
    <row r="187" spans="2:2" ht="14.5" x14ac:dyDescent="0.35">
      <c r="B187" s="61"/>
    </row>
    <row r="188" spans="2:2" ht="14.5" x14ac:dyDescent="0.35">
      <c r="B188" s="61"/>
    </row>
    <row r="189" spans="2:2" ht="14.5" x14ac:dyDescent="0.35">
      <c r="B189" s="61"/>
    </row>
    <row r="190" spans="2:2" ht="14.5" x14ac:dyDescent="0.35">
      <c r="B190" s="61"/>
    </row>
    <row r="191" spans="2:2" ht="14.5" x14ac:dyDescent="0.35">
      <c r="B191" s="61"/>
    </row>
    <row r="192" spans="2:2" ht="14.5" x14ac:dyDescent="0.35">
      <c r="B192" s="61"/>
    </row>
    <row r="193" spans="2:2" ht="14.5" x14ac:dyDescent="0.35">
      <c r="B193" s="61"/>
    </row>
    <row r="194" spans="2:2" ht="14.5" x14ac:dyDescent="0.35">
      <c r="B194" s="61"/>
    </row>
    <row r="195" spans="2:2" ht="14.5" x14ac:dyDescent="0.35">
      <c r="B195" s="61"/>
    </row>
    <row r="196" spans="2:2" ht="14.5" x14ac:dyDescent="0.35">
      <c r="B196" s="61"/>
    </row>
    <row r="197" spans="2:2" ht="14.5" x14ac:dyDescent="0.35">
      <c r="B197" s="61"/>
    </row>
    <row r="198" spans="2:2" ht="14.5" x14ac:dyDescent="0.35">
      <c r="B198" s="61"/>
    </row>
    <row r="199" spans="2:2" ht="14.5" x14ac:dyDescent="0.35">
      <c r="B199" s="61"/>
    </row>
    <row r="200" spans="2:2" ht="14.5" x14ac:dyDescent="0.35">
      <c r="B200" s="61"/>
    </row>
    <row r="201" spans="2:2" ht="14.5" x14ac:dyDescent="0.35">
      <c r="B201" s="61"/>
    </row>
    <row r="202" spans="2:2" ht="14.5" x14ac:dyDescent="0.35">
      <c r="B202" s="61"/>
    </row>
    <row r="203" spans="2:2" ht="14.5" x14ac:dyDescent="0.35">
      <c r="B203" s="61"/>
    </row>
    <row r="204" spans="2:2" ht="14.5" x14ac:dyDescent="0.35">
      <c r="B204" s="61"/>
    </row>
    <row r="205" spans="2:2" ht="14.5" x14ac:dyDescent="0.35">
      <c r="B205" s="61"/>
    </row>
    <row r="206" spans="2:2" ht="14.5" x14ac:dyDescent="0.35">
      <c r="B206" s="61"/>
    </row>
    <row r="207" spans="2:2" ht="14.5" x14ac:dyDescent="0.35">
      <c r="B207" s="61"/>
    </row>
    <row r="208" spans="2:2" ht="14.5" x14ac:dyDescent="0.35">
      <c r="B208" s="61"/>
    </row>
    <row r="209" spans="2:2" ht="14.5" x14ac:dyDescent="0.35">
      <c r="B209" s="61"/>
    </row>
    <row r="210" spans="2:2" ht="14.5" x14ac:dyDescent="0.35">
      <c r="B210" s="61"/>
    </row>
    <row r="211" spans="2:2" ht="14.5" x14ac:dyDescent="0.35">
      <c r="B211" s="61"/>
    </row>
    <row r="212" spans="2:2" ht="14.5" x14ac:dyDescent="0.35">
      <c r="B212" s="61"/>
    </row>
    <row r="213" spans="2:2" ht="14.5" x14ac:dyDescent="0.35">
      <c r="B213" s="61"/>
    </row>
    <row r="214" spans="2:2" ht="14.5" x14ac:dyDescent="0.35">
      <c r="B214" s="61"/>
    </row>
    <row r="215" spans="2:2" ht="14.5" x14ac:dyDescent="0.35">
      <c r="B215" s="61"/>
    </row>
    <row r="216" spans="2:2" ht="14.5" x14ac:dyDescent="0.35">
      <c r="B216" s="61"/>
    </row>
    <row r="217" spans="2:2" ht="14.5" x14ac:dyDescent="0.35">
      <c r="B217" s="61"/>
    </row>
    <row r="218" spans="2:2" ht="14.5" x14ac:dyDescent="0.35">
      <c r="B218" s="61"/>
    </row>
    <row r="219" spans="2:2" ht="14.5" x14ac:dyDescent="0.35">
      <c r="B219" s="61"/>
    </row>
    <row r="220" spans="2:2" ht="14.5" x14ac:dyDescent="0.35">
      <c r="B220" s="61"/>
    </row>
    <row r="221" spans="2:2" ht="14.5" x14ac:dyDescent="0.35">
      <c r="B221" s="61"/>
    </row>
    <row r="222" spans="2:2" ht="14.5" x14ac:dyDescent="0.35">
      <c r="B222" s="61"/>
    </row>
    <row r="223" spans="2:2" ht="14.5" x14ac:dyDescent="0.35">
      <c r="B223" s="61"/>
    </row>
    <row r="224" spans="2:2" ht="14.5" x14ac:dyDescent="0.35">
      <c r="B224" s="61"/>
    </row>
    <row r="225" spans="2:2" ht="14.5" x14ac:dyDescent="0.35">
      <c r="B225" s="61"/>
    </row>
    <row r="226" spans="2:2" ht="14.5" x14ac:dyDescent="0.35">
      <c r="B226" s="61"/>
    </row>
    <row r="227" spans="2:2" ht="14.5" x14ac:dyDescent="0.35">
      <c r="B227" s="61"/>
    </row>
    <row r="228" spans="2:2" ht="14.5" x14ac:dyDescent="0.35">
      <c r="B228" s="61"/>
    </row>
    <row r="229" spans="2:2" ht="14.5" x14ac:dyDescent="0.35">
      <c r="B229" s="61"/>
    </row>
    <row r="230" spans="2:2" ht="14.5" x14ac:dyDescent="0.35">
      <c r="B230" s="61"/>
    </row>
    <row r="231" spans="2:2" ht="14.5" x14ac:dyDescent="0.35">
      <c r="B231" s="61"/>
    </row>
    <row r="232" spans="2:2" ht="14.5" x14ac:dyDescent="0.35">
      <c r="B232" s="61"/>
    </row>
    <row r="233" spans="2:2" ht="14.5" x14ac:dyDescent="0.35">
      <c r="B233" s="61"/>
    </row>
    <row r="234" spans="2:2" ht="14.5" x14ac:dyDescent="0.35">
      <c r="B234" s="61"/>
    </row>
    <row r="235" spans="2:2" ht="14.5" x14ac:dyDescent="0.35">
      <c r="B235" s="61"/>
    </row>
    <row r="236" spans="2:2" ht="14.5" x14ac:dyDescent="0.35">
      <c r="B236" s="61"/>
    </row>
    <row r="237" spans="2:2" ht="14.5" x14ac:dyDescent="0.35">
      <c r="B237" s="61"/>
    </row>
    <row r="238" spans="2:2" ht="14.5" x14ac:dyDescent="0.35">
      <c r="B238" s="61"/>
    </row>
    <row r="239" spans="2:2" ht="14.5" x14ac:dyDescent="0.35">
      <c r="B239" s="61"/>
    </row>
    <row r="240" spans="2:2" ht="14.5" x14ac:dyDescent="0.35">
      <c r="B240" s="61"/>
    </row>
    <row r="241" spans="2:2" ht="14.5" x14ac:dyDescent="0.35">
      <c r="B241" s="61"/>
    </row>
    <row r="242" spans="2:2" ht="14.5" x14ac:dyDescent="0.35">
      <c r="B242" s="61"/>
    </row>
    <row r="243" spans="2:2" ht="14.5" x14ac:dyDescent="0.35">
      <c r="B243" s="61"/>
    </row>
    <row r="244" spans="2:2" ht="14.5" x14ac:dyDescent="0.35">
      <c r="B244" s="61"/>
    </row>
    <row r="245" spans="2:2" ht="14.5" x14ac:dyDescent="0.35">
      <c r="B245" s="61"/>
    </row>
    <row r="246" spans="2:2" ht="14.5" x14ac:dyDescent="0.35">
      <c r="B246" s="61"/>
    </row>
    <row r="247" spans="2:2" ht="14.5" x14ac:dyDescent="0.35">
      <c r="B247" s="61"/>
    </row>
    <row r="248" spans="2:2" ht="14.5" x14ac:dyDescent="0.35">
      <c r="B248" s="61"/>
    </row>
    <row r="249" spans="2:2" ht="14.5" x14ac:dyDescent="0.35">
      <c r="B249" s="61"/>
    </row>
    <row r="250" spans="2:2" ht="14.5" x14ac:dyDescent="0.35">
      <c r="B250" s="61"/>
    </row>
    <row r="251" spans="2:2" ht="14.5" x14ac:dyDescent="0.35">
      <c r="B251" s="61"/>
    </row>
    <row r="252" spans="2:2" ht="14.5" x14ac:dyDescent="0.35">
      <c r="B252" s="61"/>
    </row>
    <row r="253" spans="2:2" ht="14.5" x14ac:dyDescent="0.35">
      <c r="B253" s="61"/>
    </row>
    <row r="254" spans="2:2" ht="14.5" x14ac:dyDescent="0.35">
      <c r="B254" s="61"/>
    </row>
    <row r="255" spans="2:2" ht="14.5" x14ac:dyDescent="0.35">
      <c r="B255" s="61"/>
    </row>
    <row r="256" spans="2:2" ht="14.5" x14ac:dyDescent="0.35">
      <c r="B256" s="61"/>
    </row>
    <row r="257" spans="2:2" ht="14.5" x14ac:dyDescent="0.35">
      <c r="B257" s="61"/>
    </row>
    <row r="258" spans="2:2" ht="14.5" x14ac:dyDescent="0.35">
      <c r="B258" s="61"/>
    </row>
    <row r="259" spans="2:2" ht="14.5" x14ac:dyDescent="0.35">
      <c r="B259" s="61"/>
    </row>
    <row r="260" spans="2:2" ht="14.5" x14ac:dyDescent="0.35">
      <c r="B260" s="61"/>
    </row>
    <row r="261" spans="2:2" ht="14.5" x14ac:dyDescent="0.35">
      <c r="B261" s="61"/>
    </row>
    <row r="262" spans="2:2" ht="14.5" x14ac:dyDescent="0.35">
      <c r="B262" s="61"/>
    </row>
    <row r="263" spans="2:2" ht="14.5" x14ac:dyDescent="0.35">
      <c r="B263" s="61"/>
    </row>
    <row r="264" spans="2:2" ht="14.5" x14ac:dyDescent="0.35">
      <c r="B264" s="61"/>
    </row>
    <row r="265" spans="2:2" ht="14.5" x14ac:dyDescent="0.35">
      <c r="B265" s="61"/>
    </row>
    <row r="266" spans="2:2" ht="14.5" x14ac:dyDescent="0.35">
      <c r="B266" s="61"/>
    </row>
    <row r="267" spans="2:2" ht="14.5" x14ac:dyDescent="0.35">
      <c r="B267" s="61"/>
    </row>
    <row r="268" spans="2:2" ht="14.5" x14ac:dyDescent="0.35">
      <c r="B268" s="61"/>
    </row>
    <row r="269" spans="2:2" ht="14.5" x14ac:dyDescent="0.35">
      <c r="B269" s="61"/>
    </row>
    <row r="270" spans="2:2" ht="14.5" x14ac:dyDescent="0.35">
      <c r="B270" s="61"/>
    </row>
    <row r="271" spans="2:2" ht="14.5" x14ac:dyDescent="0.35">
      <c r="B271" s="61"/>
    </row>
    <row r="272" spans="2:2" ht="14.5" x14ac:dyDescent="0.35">
      <c r="B272" s="61"/>
    </row>
    <row r="273" spans="2:2" ht="14.5" x14ac:dyDescent="0.35">
      <c r="B273" s="61"/>
    </row>
    <row r="274" spans="2:2" ht="14.5" x14ac:dyDescent="0.35">
      <c r="B274" s="61"/>
    </row>
    <row r="275" spans="2:2" ht="14.5" x14ac:dyDescent="0.35">
      <c r="B275" s="61"/>
    </row>
    <row r="276" spans="2:2" ht="14.5" x14ac:dyDescent="0.35">
      <c r="B276" s="61"/>
    </row>
    <row r="277" spans="2:2" ht="14.5" x14ac:dyDescent="0.35">
      <c r="B277" s="61"/>
    </row>
    <row r="278" spans="2:2" ht="14.5" x14ac:dyDescent="0.35">
      <c r="B278" s="61"/>
    </row>
    <row r="279" spans="2:2" ht="14.5" x14ac:dyDescent="0.35">
      <c r="B279" s="61"/>
    </row>
    <row r="280" spans="2:2" ht="14.5" x14ac:dyDescent="0.35">
      <c r="B280" s="61"/>
    </row>
    <row r="281" spans="2:2" ht="14.5" x14ac:dyDescent="0.35">
      <c r="B281" s="61"/>
    </row>
    <row r="282" spans="2:2" ht="14.5" x14ac:dyDescent="0.35">
      <c r="B282" s="61"/>
    </row>
    <row r="283" spans="2:2" ht="14.5" x14ac:dyDescent="0.35">
      <c r="B283" s="61"/>
    </row>
    <row r="284" spans="2:2" ht="14.5" x14ac:dyDescent="0.35">
      <c r="B284" s="61"/>
    </row>
    <row r="285" spans="2:2" ht="14.5" x14ac:dyDescent="0.35">
      <c r="B285" s="61"/>
    </row>
    <row r="286" spans="2:2" ht="14.5" x14ac:dyDescent="0.35">
      <c r="B286" s="61"/>
    </row>
    <row r="287" spans="2:2" ht="14.5" x14ac:dyDescent="0.35">
      <c r="B287" s="61"/>
    </row>
    <row r="288" spans="2:2" ht="14.5" x14ac:dyDescent="0.35">
      <c r="B288" s="61"/>
    </row>
    <row r="289" spans="2:2" ht="14.5" x14ac:dyDescent="0.35">
      <c r="B289" s="61"/>
    </row>
    <row r="290" spans="2:2" ht="14.5" x14ac:dyDescent="0.35">
      <c r="B290" s="61"/>
    </row>
    <row r="291" spans="2:2" ht="14.5" x14ac:dyDescent="0.35">
      <c r="B291" s="61"/>
    </row>
    <row r="292" spans="2:2" ht="14.5" x14ac:dyDescent="0.35">
      <c r="B292" s="61"/>
    </row>
    <row r="293" spans="2:2" ht="14.5" x14ac:dyDescent="0.35">
      <c r="B293" s="61"/>
    </row>
    <row r="294" spans="2:2" ht="14.5" x14ac:dyDescent="0.35">
      <c r="B294" s="61"/>
    </row>
    <row r="295" spans="2:2" ht="14.5" x14ac:dyDescent="0.35">
      <c r="B295" s="61"/>
    </row>
    <row r="296" spans="2:2" ht="14.5" x14ac:dyDescent="0.35">
      <c r="B296" s="61"/>
    </row>
    <row r="297" spans="2:2" ht="14.5" x14ac:dyDescent="0.35">
      <c r="B297" s="61"/>
    </row>
    <row r="298" spans="2:2" ht="14.5" x14ac:dyDescent="0.35">
      <c r="B298" s="61"/>
    </row>
    <row r="299" spans="2:2" ht="14.5" x14ac:dyDescent="0.35">
      <c r="B299" s="61"/>
    </row>
    <row r="300" spans="2:2" ht="14.5" x14ac:dyDescent="0.35">
      <c r="B300" s="61"/>
    </row>
    <row r="301" spans="2:2" ht="14.5" x14ac:dyDescent="0.35">
      <c r="B301" s="61"/>
    </row>
    <row r="302" spans="2:2" ht="14.5" x14ac:dyDescent="0.35">
      <c r="B302" s="61"/>
    </row>
    <row r="303" spans="2:2" ht="14.5" x14ac:dyDescent="0.35">
      <c r="B303" s="61"/>
    </row>
    <row r="304" spans="2:2" ht="14.5" x14ac:dyDescent="0.35">
      <c r="B304" s="61"/>
    </row>
    <row r="305" spans="2:2" ht="14.5" x14ac:dyDescent="0.35">
      <c r="B305" s="61"/>
    </row>
    <row r="306" spans="2:2" ht="14.5" x14ac:dyDescent="0.35">
      <c r="B306" s="61"/>
    </row>
    <row r="307" spans="2:2" ht="14.5" x14ac:dyDescent="0.35">
      <c r="B307" s="61"/>
    </row>
    <row r="308" spans="2:2" ht="14.5" x14ac:dyDescent="0.35">
      <c r="B308" s="61"/>
    </row>
    <row r="309" spans="2:2" ht="14.5" x14ac:dyDescent="0.35">
      <c r="B309" s="61"/>
    </row>
    <row r="310" spans="2:2" ht="14.5" x14ac:dyDescent="0.35">
      <c r="B310" s="61"/>
    </row>
    <row r="311" spans="2:2" ht="14.5" x14ac:dyDescent="0.35">
      <c r="B311" s="61"/>
    </row>
    <row r="312" spans="2:2" ht="14.5" x14ac:dyDescent="0.35">
      <c r="B312" s="61"/>
    </row>
    <row r="313" spans="2:2" ht="14.5" x14ac:dyDescent="0.35">
      <c r="B313" s="61"/>
    </row>
    <row r="314" spans="2:2" ht="14.5" x14ac:dyDescent="0.35">
      <c r="B314" s="61"/>
    </row>
    <row r="315" spans="2:2" ht="14.5" x14ac:dyDescent="0.35">
      <c r="B315" s="61"/>
    </row>
    <row r="316" spans="2:2" ht="14.5" x14ac:dyDescent="0.35">
      <c r="B316" s="61"/>
    </row>
    <row r="317" spans="2:2" ht="14.5" x14ac:dyDescent="0.35">
      <c r="B317" s="61"/>
    </row>
    <row r="318" spans="2:2" ht="14.5" x14ac:dyDescent="0.35">
      <c r="B318" s="61"/>
    </row>
    <row r="319" spans="2:2" ht="14.5" x14ac:dyDescent="0.35">
      <c r="B319" s="61"/>
    </row>
    <row r="320" spans="2:2" ht="14.5" x14ac:dyDescent="0.35">
      <c r="B320" s="61"/>
    </row>
    <row r="321" spans="2:2" ht="14.5" x14ac:dyDescent="0.35">
      <c r="B321" s="61"/>
    </row>
    <row r="322" spans="2:2" ht="14.5" x14ac:dyDescent="0.35">
      <c r="B322" s="61"/>
    </row>
    <row r="323" spans="2:2" ht="14.5" x14ac:dyDescent="0.35">
      <c r="B323" s="61"/>
    </row>
    <row r="324" spans="2:2" ht="14.5" x14ac:dyDescent="0.35">
      <c r="B324" s="61"/>
    </row>
    <row r="325" spans="2:2" ht="14.5" x14ac:dyDescent="0.35">
      <c r="B325" s="61"/>
    </row>
    <row r="326" spans="2:2" ht="14.5" x14ac:dyDescent="0.35">
      <c r="B326" s="61"/>
    </row>
    <row r="327" spans="2:2" ht="14.5" x14ac:dyDescent="0.35">
      <c r="B327" s="61"/>
    </row>
    <row r="328" spans="2:2" ht="14.5" x14ac:dyDescent="0.35">
      <c r="B328" s="61"/>
    </row>
    <row r="329" spans="2:2" ht="14.5" x14ac:dyDescent="0.35">
      <c r="B329" s="61"/>
    </row>
    <row r="330" spans="2:2" ht="14.5" x14ac:dyDescent="0.35">
      <c r="B330" s="61"/>
    </row>
    <row r="331" spans="2:2" ht="14.5" x14ac:dyDescent="0.35">
      <c r="B331" s="61"/>
    </row>
    <row r="332" spans="2:2" ht="14.5" x14ac:dyDescent="0.35">
      <c r="B332" s="61"/>
    </row>
    <row r="333" spans="2:2" ht="14.5" x14ac:dyDescent="0.35">
      <c r="B333" s="61"/>
    </row>
    <row r="334" spans="2:2" ht="14.5" x14ac:dyDescent="0.35">
      <c r="B334" s="61"/>
    </row>
    <row r="335" spans="2:2" ht="14.5" x14ac:dyDescent="0.35">
      <c r="B335" s="61"/>
    </row>
    <row r="336" spans="2:2" ht="14.5" x14ac:dyDescent="0.35">
      <c r="B336" s="61"/>
    </row>
    <row r="337" spans="2:2" ht="14.5" x14ac:dyDescent="0.35">
      <c r="B337" s="61"/>
    </row>
    <row r="338" spans="2:2" ht="14.5" x14ac:dyDescent="0.35">
      <c r="B338" s="61"/>
    </row>
    <row r="339" spans="2:2" ht="14.5" x14ac:dyDescent="0.35">
      <c r="B339" s="61"/>
    </row>
    <row r="340" spans="2:2" ht="14.5" x14ac:dyDescent="0.35">
      <c r="B340" s="61"/>
    </row>
    <row r="341" spans="2:2" ht="14.5" x14ac:dyDescent="0.35">
      <c r="B341" s="61"/>
    </row>
    <row r="342" spans="2:2" ht="14.5" x14ac:dyDescent="0.35">
      <c r="B342" s="61"/>
    </row>
    <row r="343" spans="2:2" ht="14.5" x14ac:dyDescent="0.35">
      <c r="B343" s="61"/>
    </row>
    <row r="344" spans="2:2" ht="14.5" x14ac:dyDescent="0.35">
      <c r="B344" s="61"/>
    </row>
    <row r="345" spans="2:2" ht="14.5" x14ac:dyDescent="0.35">
      <c r="B345" s="61"/>
    </row>
    <row r="346" spans="2:2" ht="14.5" x14ac:dyDescent="0.35">
      <c r="B346" s="61"/>
    </row>
    <row r="347" spans="2:2" ht="14.5" x14ac:dyDescent="0.35">
      <c r="B347" s="61"/>
    </row>
    <row r="348" spans="2:2" ht="14.5" x14ac:dyDescent="0.35">
      <c r="B348" s="61"/>
    </row>
    <row r="349" spans="2:2" ht="14.5" x14ac:dyDescent="0.35">
      <c r="B349" s="61"/>
    </row>
    <row r="350" spans="2:2" ht="14.5" x14ac:dyDescent="0.35">
      <c r="B350" s="61"/>
    </row>
    <row r="351" spans="2:2" ht="14.5" x14ac:dyDescent="0.35">
      <c r="B351" s="61"/>
    </row>
    <row r="352" spans="2:2" ht="14.5" x14ac:dyDescent="0.35">
      <c r="B352" s="61"/>
    </row>
    <row r="353" spans="2:2" ht="14.5" x14ac:dyDescent="0.35">
      <c r="B353" s="61"/>
    </row>
    <row r="354" spans="2:2" ht="14.5" x14ac:dyDescent="0.35">
      <c r="B354" s="61"/>
    </row>
    <row r="355" spans="2:2" ht="14.5" x14ac:dyDescent="0.35">
      <c r="B355" s="61"/>
    </row>
    <row r="356" spans="2:2" ht="14.5" x14ac:dyDescent="0.35">
      <c r="B356" s="61"/>
    </row>
    <row r="357" spans="2:2" ht="14.5" x14ac:dyDescent="0.35">
      <c r="B357" s="61"/>
    </row>
    <row r="358" spans="2:2" ht="14.5" x14ac:dyDescent="0.35">
      <c r="B358" s="61"/>
    </row>
    <row r="359" spans="2:2" ht="14.5" x14ac:dyDescent="0.35">
      <c r="B359" s="61"/>
    </row>
    <row r="360" spans="2:2" ht="14.5" x14ac:dyDescent="0.35">
      <c r="B360" s="61"/>
    </row>
    <row r="361" spans="2:2" ht="14.5" x14ac:dyDescent="0.35">
      <c r="B361" s="61"/>
    </row>
    <row r="362" spans="2:2" ht="14.5" x14ac:dyDescent="0.35">
      <c r="B362" s="61"/>
    </row>
    <row r="363" spans="2:2" ht="14.5" x14ac:dyDescent="0.35">
      <c r="B363" s="61"/>
    </row>
    <row r="364" spans="2:2" ht="14.5" x14ac:dyDescent="0.35">
      <c r="B364" s="61"/>
    </row>
    <row r="365" spans="2:2" ht="14.5" x14ac:dyDescent="0.35">
      <c r="B365" s="61"/>
    </row>
    <row r="366" spans="2:2" ht="14.5" x14ac:dyDescent="0.35">
      <c r="B366" s="61"/>
    </row>
    <row r="367" spans="2:2" ht="14.5" x14ac:dyDescent="0.35">
      <c r="B367" s="61"/>
    </row>
    <row r="368" spans="2:2" ht="14.5" x14ac:dyDescent="0.35">
      <c r="B368" s="61"/>
    </row>
    <row r="369" spans="2:2" ht="14.5" x14ac:dyDescent="0.35">
      <c r="B369" s="61"/>
    </row>
    <row r="370" spans="2:2" ht="14.5" x14ac:dyDescent="0.35">
      <c r="B370" s="61"/>
    </row>
    <row r="371" spans="2:2" ht="14.5" x14ac:dyDescent="0.35">
      <c r="B371" s="61"/>
    </row>
    <row r="372" spans="2:2" ht="14.5" x14ac:dyDescent="0.35">
      <c r="B372" s="61"/>
    </row>
    <row r="373" spans="2:2" ht="14.5" x14ac:dyDescent="0.35">
      <c r="B373" s="61"/>
    </row>
    <row r="374" spans="2:2" ht="14.5" x14ac:dyDescent="0.35">
      <c r="B374" s="61"/>
    </row>
    <row r="375" spans="2:2" ht="14.5" x14ac:dyDescent="0.35">
      <c r="B375" s="61"/>
    </row>
    <row r="376" spans="2:2" ht="14.5" x14ac:dyDescent="0.35">
      <c r="B376" s="61"/>
    </row>
    <row r="377" spans="2:2" ht="14.5" x14ac:dyDescent="0.35">
      <c r="B377" s="61"/>
    </row>
    <row r="378" spans="2:2" ht="14.5" x14ac:dyDescent="0.35">
      <c r="B378" s="61"/>
    </row>
    <row r="379" spans="2:2" ht="14.5" x14ac:dyDescent="0.35">
      <c r="B379" s="61"/>
    </row>
    <row r="380" spans="2:2" ht="14.5" x14ac:dyDescent="0.35">
      <c r="B380" s="61"/>
    </row>
    <row r="381" spans="2:2" ht="14.5" x14ac:dyDescent="0.35">
      <c r="B381" s="61"/>
    </row>
    <row r="382" spans="2:2" ht="14.5" x14ac:dyDescent="0.35">
      <c r="B382" s="61"/>
    </row>
    <row r="383" spans="2:2" ht="14.5" x14ac:dyDescent="0.35">
      <c r="B383" s="61"/>
    </row>
    <row r="384" spans="2:2" ht="14.5" x14ac:dyDescent="0.35">
      <c r="B384" s="61"/>
    </row>
    <row r="385" spans="2:2" ht="14.5" x14ac:dyDescent="0.35">
      <c r="B385" s="61"/>
    </row>
    <row r="386" spans="2:2" ht="14.5" x14ac:dyDescent="0.35">
      <c r="B386" s="61"/>
    </row>
    <row r="387" spans="2:2" ht="14.5" x14ac:dyDescent="0.35">
      <c r="B387" s="61"/>
    </row>
    <row r="388" spans="2:2" ht="14.5" x14ac:dyDescent="0.35">
      <c r="B388" s="61"/>
    </row>
    <row r="389" spans="2:2" ht="14.5" x14ac:dyDescent="0.35">
      <c r="B389" s="61"/>
    </row>
    <row r="390" spans="2:2" ht="14.5" x14ac:dyDescent="0.35">
      <c r="B390" s="61"/>
    </row>
    <row r="391" spans="2:2" ht="14.5" x14ac:dyDescent="0.35">
      <c r="B391" s="61"/>
    </row>
    <row r="392" spans="2:2" ht="14.5" x14ac:dyDescent="0.35">
      <c r="B392" s="61"/>
    </row>
    <row r="393" spans="2:2" ht="14.5" x14ac:dyDescent="0.35">
      <c r="B393" s="61"/>
    </row>
    <row r="394" spans="2:2" ht="14.5" x14ac:dyDescent="0.35">
      <c r="B394" s="61"/>
    </row>
    <row r="395" spans="2:2" ht="14.5" x14ac:dyDescent="0.35">
      <c r="B395" s="61"/>
    </row>
    <row r="396" spans="2:2" ht="14.5" x14ac:dyDescent="0.35">
      <c r="B396" s="61"/>
    </row>
    <row r="397" spans="2:2" ht="14.5" x14ac:dyDescent="0.35">
      <c r="B397" s="61"/>
    </row>
    <row r="398" spans="2:2" ht="14.5" x14ac:dyDescent="0.35">
      <c r="B398" s="61"/>
    </row>
    <row r="399" spans="2:2" ht="14.5" x14ac:dyDescent="0.35">
      <c r="B399" s="61"/>
    </row>
    <row r="400" spans="2:2" ht="14.5" x14ac:dyDescent="0.35">
      <c r="B400" s="61"/>
    </row>
    <row r="401" spans="2:2" ht="14.5" x14ac:dyDescent="0.35">
      <c r="B401" s="61"/>
    </row>
    <row r="402" spans="2:2" ht="14.5" x14ac:dyDescent="0.35">
      <c r="B402" s="61"/>
    </row>
    <row r="403" spans="2:2" ht="14.5" x14ac:dyDescent="0.35">
      <c r="B403" s="61"/>
    </row>
    <row r="404" spans="2:2" ht="14.5" x14ac:dyDescent="0.35">
      <c r="B404" s="61"/>
    </row>
    <row r="405" spans="2:2" ht="14.5" x14ac:dyDescent="0.35">
      <c r="B405" s="61"/>
    </row>
    <row r="406" spans="2:2" ht="14.5" x14ac:dyDescent="0.35">
      <c r="B406" s="61"/>
    </row>
    <row r="407" spans="2:2" ht="14.5" x14ac:dyDescent="0.35">
      <c r="B407" s="61"/>
    </row>
    <row r="408" spans="2:2" ht="14.5" x14ac:dyDescent="0.35">
      <c r="B408" s="61"/>
    </row>
    <row r="409" spans="2:2" ht="14.5" x14ac:dyDescent="0.35">
      <c r="B409" s="61"/>
    </row>
    <row r="410" spans="2:2" ht="14.5" x14ac:dyDescent="0.35">
      <c r="B410" s="61"/>
    </row>
    <row r="411" spans="2:2" ht="14.5" x14ac:dyDescent="0.35">
      <c r="B411" s="61"/>
    </row>
    <row r="412" spans="2:2" ht="14.5" x14ac:dyDescent="0.35">
      <c r="B412" s="61"/>
    </row>
    <row r="413" spans="2:2" ht="14.5" x14ac:dyDescent="0.35">
      <c r="B413" s="61"/>
    </row>
    <row r="414" spans="2:2" ht="14.5" x14ac:dyDescent="0.35">
      <c r="B414" s="61"/>
    </row>
    <row r="415" spans="2:2" ht="14.5" x14ac:dyDescent="0.35">
      <c r="B415" s="61"/>
    </row>
    <row r="416" spans="2:2" ht="14.5" x14ac:dyDescent="0.35">
      <c r="B416" s="61"/>
    </row>
    <row r="417" spans="2:2" ht="14.5" x14ac:dyDescent="0.35">
      <c r="B417" s="61"/>
    </row>
    <row r="418" spans="2:2" ht="14.5" x14ac:dyDescent="0.35">
      <c r="B418" s="61"/>
    </row>
    <row r="419" spans="2:2" ht="14.5" x14ac:dyDescent="0.35">
      <c r="B419" s="61"/>
    </row>
    <row r="420" spans="2:2" ht="14.5" x14ac:dyDescent="0.35">
      <c r="B420" s="61"/>
    </row>
    <row r="421" spans="2:2" ht="14.5" x14ac:dyDescent="0.35">
      <c r="B421" s="61"/>
    </row>
    <row r="422" spans="2:2" ht="14.5" x14ac:dyDescent="0.35">
      <c r="B422" s="61"/>
    </row>
    <row r="423" spans="2:2" ht="14.5" x14ac:dyDescent="0.35">
      <c r="B423" s="61"/>
    </row>
    <row r="424" spans="2:2" ht="14.5" x14ac:dyDescent="0.35">
      <c r="B424" s="61"/>
    </row>
    <row r="425" spans="2:2" ht="14.5" x14ac:dyDescent="0.35">
      <c r="B425" s="61"/>
    </row>
    <row r="426" spans="2:2" ht="14.5" x14ac:dyDescent="0.35">
      <c r="B426" s="61"/>
    </row>
    <row r="427" spans="2:2" ht="14.5" x14ac:dyDescent="0.35">
      <c r="B427" s="61"/>
    </row>
    <row r="428" spans="2:2" ht="14.5" x14ac:dyDescent="0.35">
      <c r="B428" s="61"/>
    </row>
    <row r="429" spans="2:2" ht="14.5" x14ac:dyDescent="0.35">
      <c r="B429" s="61"/>
    </row>
    <row r="430" spans="2:2" ht="14.5" x14ac:dyDescent="0.35">
      <c r="B430" s="61"/>
    </row>
    <row r="431" spans="2:2" ht="14.5" x14ac:dyDescent="0.35">
      <c r="B431" s="61"/>
    </row>
    <row r="432" spans="2:2" ht="14.5" x14ac:dyDescent="0.35">
      <c r="B432" s="61"/>
    </row>
    <row r="433" spans="2:2" ht="14.5" x14ac:dyDescent="0.35">
      <c r="B433" s="61"/>
    </row>
    <row r="434" spans="2:2" ht="14.5" x14ac:dyDescent="0.35">
      <c r="B434" s="61"/>
    </row>
    <row r="435" spans="2:2" ht="14.5" x14ac:dyDescent="0.35">
      <c r="B435" s="61"/>
    </row>
    <row r="436" spans="2:2" ht="14.5" x14ac:dyDescent="0.35">
      <c r="B436" s="61"/>
    </row>
    <row r="437" spans="2:2" ht="14.5" x14ac:dyDescent="0.35">
      <c r="B437" s="61"/>
    </row>
    <row r="438" spans="2:2" ht="14.5" x14ac:dyDescent="0.35">
      <c r="B438" s="61"/>
    </row>
    <row r="439" spans="2:2" ht="14.5" x14ac:dyDescent="0.35">
      <c r="B439" s="61"/>
    </row>
    <row r="440" spans="2:2" ht="14.5" x14ac:dyDescent="0.35">
      <c r="B440" s="61"/>
    </row>
    <row r="441" spans="2:2" ht="14.5" x14ac:dyDescent="0.35">
      <c r="B441" s="61"/>
    </row>
    <row r="442" spans="2:2" ht="14.5" x14ac:dyDescent="0.35">
      <c r="B442" s="61"/>
    </row>
    <row r="443" spans="2:2" ht="14.5" x14ac:dyDescent="0.35">
      <c r="B443" s="61"/>
    </row>
    <row r="444" spans="2:2" ht="14.5" x14ac:dyDescent="0.35">
      <c r="B444" s="61"/>
    </row>
    <row r="445" spans="2:2" ht="14.5" x14ac:dyDescent="0.35">
      <c r="B445" s="61"/>
    </row>
    <row r="446" spans="2:2" ht="14.5" x14ac:dyDescent="0.35">
      <c r="B446" s="61"/>
    </row>
    <row r="447" spans="2:2" ht="14.5" x14ac:dyDescent="0.35">
      <c r="B447" s="61"/>
    </row>
    <row r="448" spans="2:2" ht="14.5" x14ac:dyDescent="0.35">
      <c r="B448" s="61"/>
    </row>
    <row r="449" spans="2:2" ht="14.5" x14ac:dyDescent="0.35">
      <c r="B449" s="61"/>
    </row>
    <row r="450" spans="2:2" ht="14.5" x14ac:dyDescent="0.35">
      <c r="B450" s="61"/>
    </row>
    <row r="451" spans="2:2" ht="14.5" x14ac:dyDescent="0.35">
      <c r="B451" s="61"/>
    </row>
    <row r="452" spans="2:2" ht="14.5" x14ac:dyDescent="0.35">
      <c r="B452" s="61"/>
    </row>
    <row r="453" spans="2:2" ht="14.5" x14ac:dyDescent="0.35">
      <c r="B453" s="61"/>
    </row>
    <row r="454" spans="2:2" ht="14.5" x14ac:dyDescent="0.35">
      <c r="B454" s="61"/>
    </row>
    <row r="455" spans="2:2" ht="14.5" x14ac:dyDescent="0.35">
      <c r="B455" s="61"/>
    </row>
    <row r="456" spans="2:2" ht="14.5" x14ac:dyDescent="0.35">
      <c r="B456" s="61"/>
    </row>
    <row r="457" spans="2:2" ht="14.5" x14ac:dyDescent="0.35">
      <c r="B457" s="61"/>
    </row>
    <row r="458" spans="2:2" ht="14.5" x14ac:dyDescent="0.35">
      <c r="B458" s="61"/>
    </row>
    <row r="459" spans="2:2" ht="14.5" x14ac:dyDescent="0.35">
      <c r="B459" s="61"/>
    </row>
    <row r="460" spans="2:2" ht="14.5" x14ac:dyDescent="0.35">
      <c r="B460" s="61"/>
    </row>
    <row r="461" spans="2:2" ht="14.5" x14ac:dyDescent="0.35">
      <c r="B461" s="61"/>
    </row>
    <row r="462" spans="2:2" ht="14.5" x14ac:dyDescent="0.35">
      <c r="B462" s="61"/>
    </row>
    <row r="463" spans="2:2" ht="14.5" x14ac:dyDescent="0.35">
      <c r="B463" s="61"/>
    </row>
    <row r="464" spans="2:2" ht="14.5" x14ac:dyDescent="0.35">
      <c r="B464" s="61"/>
    </row>
    <row r="465" spans="2:2" ht="14.5" x14ac:dyDescent="0.35">
      <c r="B465" s="61"/>
    </row>
    <row r="466" spans="2:2" ht="14.5" x14ac:dyDescent="0.35">
      <c r="B466" s="61"/>
    </row>
    <row r="467" spans="2:2" ht="14.5" x14ac:dyDescent="0.35">
      <c r="B467" s="61"/>
    </row>
    <row r="468" spans="2:2" ht="14.5" x14ac:dyDescent="0.35">
      <c r="B468" s="61"/>
    </row>
    <row r="469" spans="2:2" ht="14.5" x14ac:dyDescent="0.35">
      <c r="B469" s="61"/>
    </row>
    <row r="470" spans="2:2" ht="14.5" x14ac:dyDescent="0.35">
      <c r="B470" s="61"/>
    </row>
    <row r="471" spans="2:2" ht="14.5" x14ac:dyDescent="0.35">
      <c r="B471" s="61"/>
    </row>
    <row r="472" spans="2:2" ht="14.5" x14ac:dyDescent="0.35">
      <c r="B472" s="61"/>
    </row>
    <row r="473" spans="2:2" ht="14.5" x14ac:dyDescent="0.35">
      <c r="B473" s="61"/>
    </row>
    <row r="474" spans="2:2" ht="14.5" x14ac:dyDescent="0.35">
      <c r="B474" s="61"/>
    </row>
    <row r="475" spans="2:2" ht="14.5" x14ac:dyDescent="0.35">
      <c r="B475" s="61"/>
    </row>
    <row r="476" spans="2:2" ht="14.5" x14ac:dyDescent="0.35">
      <c r="B476" s="61"/>
    </row>
    <row r="477" spans="2:2" ht="14.5" x14ac:dyDescent="0.35">
      <c r="B477" s="61"/>
    </row>
    <row r="478" spans="2:2" ht="14.5" x14ac:dyDescent="0.35">
      <c r="B478" s="61"/>
    </row>
    <row r="479" spans="2:2" ht="14.5" x14ac:dyDescent="0.35">
      <c r="B479" s="61"/>
    </row>
    <row r="480" spans="2:2" ht="14.5" x14ac:dyDescent="0.35">
      <c r="B480" s="61"/>
    </row>
    <row r="481" spans="2:2" ht="14.5" x14ac:dyDescent="0.35">
      <c r="B481" s="61"/>
    </row>
    <row r="482" spans="2:2" ht="14.5" x14ac:dyDescent="0.35">
      <c r="B482" s="61"/>
    </row>
    <row r="483" spans="2:2" ht="14.5" x14ac:dyDescent="0.35">
      <c r="B483" s="61"/>
    </row>
    <row r="484" spans="2:2" ht="14.5" x14ac:dyDescent="0.35">
      <c r="B484" s="61"/>
    </row>
    <row r="485" spans="2:2" ht="14.5" x14ac:dyDescent="0.35">
      <c r="B485" s="61"/>
    </row>
    <row r="486" spans="2:2" ht="14.5" x14ac:dyDescent="0.35">
      <c r="B486" s="61"/>
    </row>
    <row r="487" spans="2:2" ht="14.5" x14ac:dyDescent="0.35">
      <c r="B487" s="61"/>
    </row>
    <row r="488" spans="2:2" ht="14.5" x14ac:dyDescent="0.35">
      <c r="B488" s="61"/>
    </row>
    <row r="489" spans="2:2" ht="14.5" x14ac:dyDescent="0.35">
      <c r="B489" s="61"/>
    </row>
    <row r="490" spans="2:2" ht="14.5" x14ac:dyDescent="0.35">
      <c r="B490" s="61"/>
    </row>
    <row r="491" spans="2:2" ht="14.5" x14ac:dyDescent="0.35">
      <c r="B491" s="61"/>
    </row>
    <row r="492" spans="2:2" ht="14.5" x14ac:dyDescent="0.35">
      <c r="B492" s="61"/>
    </row>
    <row r="493" spans="2:2" ht="14.5" x14ac:dyDescent="0.35">
      <c r="B493" s="61"/>
    </row>
    <row r="494" spans="2:2" ht="14.5" x14ac:dyDescent="0.35">
      <c r="B494" s="61"/>
    </row>
    <row r="495" spans="2:2" ht="14.5" x14ac:dyDescent="0.35">
      <c r="B495" s="61"/>
    </row>
    <row r="496" spans="2:2" ht="14.5" x14ac:dyDescent="0.35">
      <c r="B496" s="61"/>
    </row>
    <row r="497" spans="2:2" ht="14.5" x14ac:dyDescent="0.35">
      <c r="B497" s="61"/>
    </row>
    <row r="498" spans="2:2" ht="14.5" x14ac:dyDescent="0.35">
      <c r="B498" s="61"/>
    </row>
    <row r="499" spans="2:2" ht="14.5" x14ac:dyDescent="0.35">
      <c r="B499" s="61"/>
    </row>
    <row r="500" spans="2:2" ht="14.5" x14ac:dyDescent="0.35">
      <c r="B500" s="61"/>
    </row>
    <row r="501" spans="2:2" ht="14.5" x14ac:dyDescent="0.35">
      <c r="B501" s="61"/>
    </row>
    <row r="502" spans="2:2" ht="14.5" x14ac:dyDescent="0.35">
      <c r="B502" s="61"/>
    </row>
    <row r="503" spans="2:2" ht="14.5" x14ac:dyDescent="0.35">
      <c r="B503" s="61"/>
    </row>
    <row r="504" spans="2:2" ht="14.5" x14ac:dyDescent="0.35">
      <c r="B504" s="61"/>
    </row>
    <row r="505" spans="2:2" ht="14.5" x14ac:dyDescent="0.35">
      <c r="B505" s="61"/>
    </row>
    <row r="506" spans="2:2" ht="14.5" x14ac:dyDescent="0.35">
      <c r="B506" s="61"/>
    </row>
    <row r="507" spans="2:2" ht="14.5" x14ac:dyDescent="0.35">
      <c r="B507" s="61"/>
    </row>
    <row r="508" spans="2:2" ht="14.5" x14ac:dyDescent="0.35">
      <c r="B508" s="61"/>
    </row>
    <row r="509" spans="2:2" ht="14.5" x14ac:dyDescent="0.35">
      <c r="B509" s="61"/>
    </row>
    <row r="510" spans="2:2" ht="14.5" x14ac:dyDescent="0.35">
      <c r="B510" s="61"/>
    </row>
    <row r="511" spans="2:2" ht="14.5" x14ac:dyDescent="0.35">
      <c r="B511" s="61"/>
    </row>
    <row r="512" spans="2:2" ht="14.5" x14ac:dyDescent="0.35">
      <c r="B512" s="61"/>
    </row>
    <row r="513" spans="2:2" ht="14.5" x14ac:dyDescent="0.35">
      <c r="B513" s="61"/>
    </row>
    <row r="514" spans="2:2" ht="14.5" x14ac:dyDescent="0.35">
      <c r="B514" s="61"/>
    </row>
    <row r="515" spans="2:2" ht="14.5" x14ac:dyDescent="0.35">
      <c r="B515" s="61"/>
    </row>
    <row r="516" spans="2:2" ht="14.5" x14ac:dyDescent="0.35">
      <c r="B516" s="61"/>
    </row>
    <row r="517" spans="2:2" ht="14.5" x14ac:dyDescent="0.35">
      <c r="B517" s="61"/>
    </row>
    <row r="518" spans="2:2" ht="14.5" x14ac:dyDescent="0.35">
      <c r="B518" s="61"/>
    </row>
    <row r="519" spans="2:2" ht="14.5" x14ac:dyDescent="0.35">
      <c r="B519" s="61"/>
    </row>
    <row r="520" spans="2:2" ht="14.5" x14ac:dyDescent="0.35">
      <c r="B520" s="61"/>
    </row>
    <row r="521" spans="2:2" ht="14.5" x14ac:dyDescent="0.35">
      <c r="B521" s="61"/>
    </row>
    <row r="522" spans="2:2" ht="14.5" x14ac:dyDescent="0.35">
      <c r="B522" s="61"/>
    </row>
    <row r="523" spans="2:2" ht="14.5" x14ac:dyDescent="0.35">
      <c r="B523" s="61"/>
    </row>
    <row r="524" spans="2:2" ht="14.5" x14ac:dyDescent="0.35">
      <c r="B524" s="61"/>
    </row>
    <row r="525" spans="2:2" ht="14.5" x14ac:dyDescent="0.35">
      <c r="B525" s="61"/>
    </row>
    <row r="526" spans="2:2" ht="14.5" x14ac:dyDescent="0.35">
      <c r="B526" s="61"/>
    </row>
    <row r="527" spans="2:2" ht="14.5" x14ac:dyDescent="0.35">
      <c r="B527" s="61"/>
    </row>
    <row r="528" spans="2:2" ht="14.5" x14ac:dyDescent="0.35">
      <c r="B528" s="61"/>
    </row>
    <row r="529" spans="2:2" ht="14.5" x14ac:dyDescent="0.35">
      <c r="B529" s="61"/>
    </row>
    <row r="530" spans="2:2" ht="14.5" x14ac:dyDescent="0.35">
      <c r="B530" s="61"/>
    </row>
    <row r="531" spans="2:2" ht="14.5" x14ac:dyDescent="0.35">
      <c r="B531" s="61"/>
    </row>
    <row r="532" spans="2:2" ht="14.5" x14ac:dyDescent="0.35">
      <c r="B532" s="61"/>
    </row>
    <row r="533" spans="2:2" ht="14.5" x14ac:dyDescent="0.35">
      <c r="B533" s="61"/>
    </row>
    <row r="534" spans="2:2" ht="14.5" x14ac:dyDescent="0.35">
      <c r="B534" s="61"/>
    </row>
    <row r="535" spans="2:2" ht="14.5" x14ac:dyDescent="0.35">
      <c r="B535" s="61"/>
    </row>
    <row r="536" spans="2:2" ht="14.5" x14ac:dyDescent="0.35">
      <c r="B536" s="61"/>
    </row>
    <row r="537" spans="2:2" ht="14.5" x14ac:dyDescent="0.35">
      <c r="B537" s="61"/>
    </row>
    <row r="538" spans="2:2" ht="14.5" x14ac:dyDescent="0.35">
      <c r="B538" s="61"/>
    </row>
    <row r="539" spans="2:2" ht="14.5" x14ac:dyDescent="0.35">
      <c r="B539" s="61"/>
    </row>
    <row r="540" spans="2:2" ht="14.5" x14ac:dyDescent="0.35">
      <c r="B540" s="61"/>
    </row>
    <row r="541" spans="2:2" ht="14.5" x14ac:dyDescent="0.35">
      <c r="B541" s="61"/>
    </row>
    <row r="542" spans="2:2" ht="14.5" x14ac:dyDescent="0.35">
      <c r="B542" s="61"/>
    </row>
    <row r="543" spans="2:2" ht="14.5" x14ac:dyDescent="0.35">
      <c r="B543" s="61"/>
    </row>
    <row r="544" spans="2:2" ht="14.5" x14ac:dyDescent="0.35">
      <c r="B544" s="61"/>
    </row>
    <row r="545" spans="2:2" ht="14.5" x14ac:dyDescent="0.35">
      <c r="B545" s="61"/>
    </row>
    <row r="546" spans="2:2" ht="14.5" x14ac:dyDescent="0.35">
      <c r="B546" s="61"/>
    </row>
    <row r="547" spans="2:2" ht="14.5" x14ac:dyDescent="0.35">
      <c r="B547" s="61"/>
    </row>
    <row r="548" spans="2:2" ht="14.5" x14ac:dyDescent="0.35">
      <c r="B548" s="61"/>
    </row>
    <row r="549" spans="2:2" ht="14.5" x14ac:dyDescent="0.35">
      <c r="B549" s="61"/>
    </row>
    <row r="550" spans="2:2" ht="14.5" x14ac:dyDescent="0.35">
      <c r="B550" s="61"/>
    </row>
    <row r="551" spans="2:2" ht="14.5" x14ac:dyDescent="0.35">
      <c r="B551" s="61"/>
    </row>
    <row r="552" spans="2:2" ht="14.5" x14ac:dyDescent="0.35">
      <c r="B552" s="61"/>
    </row>
    <row r="553" spans="2:2" ht="14.5" x14ac:dyDescent="0.35">
      <c r="B553" s="61"/>
    </row>
    <row r="554" spans="2:2" ht="14.5" x14ac:dyDescent="0.35">
      <c r="B554" s="61"/>
    </row>
    <row r="555" spans="2:2" ht="14.5" x14ac:dyDescent="0.35">
      <c r="B555" s="61"/>
    </row>
    <row r="556" spans="2:2" ht="14.5" x14ac:dyDescent="0.35">
      <c r="B556" s="61"/>
    </row>
    <row r="557" spans="2:2" ht="14.5" x14ac:dyDescent="0.35">
      <c r="B557" s="61"/>
    </row>
    <row r="558" spans="2:2" ht="14.5" x14ac:dyDescent="0.35">
      <c r="B558" s="61"/>
    </row>
    <row r="559" spans="2:2" ht="14.5" x14ac:dyDescent="0.35">
      <c r="B559" s="61"/>
    </row>
    <row r="560" spans="2:2" ht="14.5" x14ac:dyDescent="0.35">
      <c r="B560" s="61"/>
    </row>
    <row r="561" spans="2:2" ht="14.5" x14ac:dyDescent="0.35">
      <c r="B561" s="61"/>
    </row>
    <row r="562" spans="2:2" ht="14.5" x14ac:dyDescent="0.35">
      <c r="B562" s="61"/>
    </row>
    <row r="563" spans="2:2" ht="14.5" x14ac:dyDescent="0.35">
      <c r="B563" s="61"/>
    </row>
    <row r="564" spans="2:2" ht="14.5" x14ac:dyDescent="0.35">
      <c r="B564" s="61"/>
    </row>
    <row r="565" spans="2:2" ht="14.5" x14ac:dyDescent="0.35">
      <c r="B565" s="61"/>
    </row>
    <row r="566" spans="2:2" ht="14.5" x14ac:dyDescent="0.35">
      <c r="B566" s="61"/>
    </row>
    <row r="567" spans="2:2" ht="14.5" x14ac:dyDescent="0.35">
      <c r="B567" s="61"/>
    </row>
    <row r="568" spans="2:2" ht="14.5" x14ac:dyDescent="0.35">
      <c r="B568" s="61"/>
    </row>
    <row r="569" spans="2:2" ht="14.5" x14ac:dyDescent="0.35">
      <c r="B569" s="61"/>
    </row>
    <row r="570" spans="2:2" ht="14.5" x14ac:dyDescent="0.35">
      <c r="B570" s="61"/>
    </row>
    <row r="571" spans="2:2" ht="14.5" x14ac:dyDescent="0.35">
      <c r="B571" s="61"/>
    </row>
    <row r="572" spans="2:2" ht="14.5" x14ac:dyDescent="0.35">
      <c r="B572" s="61"/>
    </row>
    <row r="573" spans="2:2" ht="14.5" x14ac:dyDescent="0.35">
      <c r="B573" s="61"/>
    </row>
    <row r="574" spans="2:2" ht="14.5" x14ac:dyDescent="0.35">
      <c r="B574" s="61"/>
    </row>
    <row r="575" spans="2:2" ht="14.5" x14ac:dyDescent="0.35">
      <c r="B575" s="61"/>
    </row>
    <row r="576" spans="2:2" ht="14.5" x14ac:dyDescent="0.35">
      <c r="B576" s="61"/>
    </row>
    <row r="577" spans="2:2" ht="14.5" x14ac:dyDescent="0.35">
      <c r="B577" s="61"/>
    </row>
    <row r="578" spans="2:2" ht="14.5" x14ac:dyDescent="0.35">
      <c r="B578" s="61"/>
    </row>
    <row r="579" spans="2:2" ht="14.5" x14ac:dyDescent="0.35">
      <c r="B579" s="61"/>
    </row>
    <row r="580" spans="2:2" ht="14.5" x14ac:dyDescent="0.35">
      <c r="B580" s="61"/>
    </row>
    <row r="581" spans="2:2" ht="14.5" x14ac:dyDescent="0.35">
      <c r="B581" s="61"/>
    </row>
    <row r="582" spans="2:2" ht="14.5" x14ac:dyDescent="0.35">
      <c r="B582" s="61"/>
    </row>
    <row r="583" spans="2:2" ht="14.5" x14ac:dyDescent="0.35">
      <c r="B583" s="61"/>
    </row>
    <row r="584" spans="2:2" ht="14.5" x14ac:dyDescent="0.35">
      <c r="B584" s="61"/>
    </row>
    <row r="585" spans="2:2" ht="14.5" x14ac:dyDescent="0.35">
      <c r="B585" s="61"/>
    </row>
    <row r="586" spans="2:2" ht="14.5" x14ac:dyDescent="0.35">
      <c r="B586" s="61"/>
    </row>
    <row r="587" spans="2:2" ht="14.5" x14ac:dyDescent="0.35">
      <c r="B587" s="61"/>
    </row>
    <row r="588" spans="2:2" ht="14.5" x14ac:dyDescent="0.35">
      <c r="B588" s="61"/>
    </row>
    <row r="589" spans="2:2" ht="14.5" x14ac:dyDescent="0.35">
      <c r="B589" s="61"/>
    </row>
    <row r="590" spans="2:2" ht="14.5" x14ac:dyDescent="0.35">
      <c r="B590" s="61"/>
    </row>
    <row r="591" spans="2:2" ht="14.5" x14ac:dyDescent="0.35">
      <c r="B591" s="61"/>
    </row>
    <row r="592" spans="2:2" ht="14.5" x14ac:dyDescent="0.35">
      <c r="B592" s="61"/>
    </row>
    <row r="593" spans="2:2" ht="14.5" x14ac:dyDescent="0.35">
      <c r="B593" s="61"/>
    </row>
    <row r="594" spans="2:2" ht="14.5" x14ac:dyDescent="0.35">
      <c r="B594" s="61"/>
    </row>
    <row r="595" spans="2:2" ht="14.5" x14ac:dyDescent="0.35">
      <c r="B595" s="61"/>
    </row>
    <row r="596" spans="2:2" ht="14.5" x14ac:dyDescent="0.35">
      <c r="B596" s="61"/>
    </row>
    <row r="597" spans="2:2" ht="14.5" x14ac:dyDescent="0.35">
      <c r="B597" s="61"/>
    </row>
    <row r="598" spans="2:2" ht="14.5" x14ac:dyDescent="0.35">
      <c r="B598" s="61"/>
    </row>
    <row r="599" spans="2:2" ht="14.5" x14ac:dyDescent="0.35">
      <c r="B599" s="61"/>
    </row>
    <row r="600" spans="2:2" ht="14.5" x14ac:dyDescent="0.35">
      <c r="B600" s="61"/>
    </row>
    <row r="601" spans="2:2" ht="14.5" x14ac:dyDescent="0.35">
      <c r="B601" s="61"/>
    </row>
    <row r="602" spans="2:2" ht="14.5" x14ac:dyDescent="0.35">
      <c r="B602" s="61"/>
    </row>
    <row r="603" spans="2:2" ht="14.5" x14ac:dyDescent="0.35">
      <c r="B603" s="61"/>
    </row>
    <row r="604" spans="2:2" ht="14.5" x14ac:dyDescent="0.35">
      <c r="B604" s="61"/>
    </row>
    <row r="605" spans="2:2" ht="14.5" x14ac:dyDescent="0.35">
      <c r="B605" s="61"/>
    </row>
    <row r="606" spans="2:2" ht="14.5" x14ac:dyDescent="0.35">
      <c r="B606" s="61"/>
    </row>
    <row r="607" spans="2:2" ht="14.5" x14ac:dyDescent="0.35">
      <c r="B607" s="61"/>
    </row>
    <row r="608" spans="2:2" ht="14.5" x14ac:dyDescent="0.35">
      <c r="B608" s="61"/>
    </row>
    <row r="609" spans="2:2" ht="14.5" x14ac:dyDescent="0.35">
      <c r="B609" s="61"/>
    </row>
    <row r="610" spans="2:2" ht="14.5" x14ac:dyDescent="0.35">
      <c r="B610" s="61"/>
    </row>
    <row r="611" spans="2:2" ht="14.5" x14ac:dyDescent="0.35">
      <c r="B611" s="61"/>
    </row>
    <row r="612" spans="2:2" ht="14.5" x14ac:dyDescent="0.35">
      <c r="B612" s="61"/>
    </row>
    <row r="613" spans="2:2" ht="14.5" x14ac:dyDescent="0.35">
      <c r="B613" s="61"/>
    </row>
    <row r="614" spans="2:2" ht="14.5" x14ac:dyDescent="0.35">
      <c r="B614" s="61"/>
    </row>
    <row r="615" spans="2:2" ht="14.5" x14ac:dyDescent="0.35">
      <c r="B615" s="61"/>
    </row>
    <row r="616" spans="2:2" ht="14.5" x14ac:dyDescent="0.35">
      <c r="B616" s="61"/>
    </row>
    <row r="617" spans="2:2" ht="14.5" x14ac:dyDescent="0.35">
      <c r="B617" s="61"/>
    </row>
    <row r="618" spans="2:2" ht="14.5" x14ac:dyDescent="0.35">
      <c r="B618" s="61"/>
    </row>
    <row r="619" spans="2:2" ht="14.5" x14ac:dyDescent="0.35">
      <c r="B619" s="61"/>
    </row>
    <row r="620" spans="2:2" ht="14.5" x14ac:dyDescent="0.35">
      <c r="B620" s="61"/>
    </row>
    <row r="621" spans="2:2" ht="14.5" x14ac:dyDescent="0.35">
      <c r="B621" s="61"/>
    </row>
    <row r="622" spans="2:2" ht="14.5" x14ac:dyDescent="0.35">
      <c r="B622" s="61"/>
    </row>
    <row r="623" spans="2:2" ht="14.5" x14ac:dyDescent="0.35">
      <c r="B623" s="61"/>
    </row>
    <row r="624" spans="2:2" ht="14.5" x14ac:dyDescent="0.35">
      <c r="B624" s="61"/>
    </row>
    <row r="625" spans="2:2" ht="14.5" x14ac:dyDescent="0.35">
      <c r="B625" s="61"/>
    </row>
    <row r="626" spans="2:2" ht="14.5" x14ac:dyDescent="0.35">
      <c r="B626" s="61"/>
    </row>
    <row r="627" spans="2:2" ht="14.5" x14ac:dyDescent="0.35">
      <c r="B627" s="61"/>
    </row>
    <row r="628" spans="2:2" ht="14.5" x14ac:dyDescent="0.35">
      <c r="B628" s="61"/>
    </row>
    <row r="629" spans="2:2" ht="14.5" x14ac:dyDescent="0.35">
      <c r="B629" s="61"/>
    </row>
    <row r="630" spans="2:2" ht="14.5" x14ac:dyDescent="0.35">
      <c r="B630" s="61"/>
    </row>
    <row r="631" spans="2:2" ht="14.5" x14ac:dyDescent="0.35">
      <c r="B631" s="61"/>
    </row>
    <row r="632" spans="2:2" ht="14.5" x14ac:dyDescent="0.35">
      <c r="B632" s="61"/>
    </row>
    <row r="633" spans="2:2" ht="14.5" x14ac:dyDescent="0.35">
      <c r="B633" s="61"/>
    </row>
    <row r="634" spans="2:2" ht="14.5" x14ac:dyDescent="0.35">
      <c r="B634" s="61"/>
    </row>
    <row r="635" spans="2:2" ht="14.5" x14ac:dyDescent="0.35">
      <c r="B635" s="61"/>
    </row>
    <row r="636" spans="2:2" ht="14.5" x14ac:dyDescent="0.35">
      <c r="B636" s="61"/>
    </row>
    <row r="637" spans="2:2" ht="14.5" x14ac:dyDescent="0.35">
      <c r="B637" s="61"/>
    </row>
    <row r="638" spans="2:2" ht="14.5" x14ac:dyDescent="0.35">
      <c r="B638" s="61"/>
    </row>
    <row r="639" spans="2:2" ht="14.5" x14ac:dyDescent="0.35">
      <c r="B639" s="61"/>
    </row>
    <row r="640" spans="2:2" ht="14.5" x14ac:dyDescent="0.35">
      <c r="B640" s="61"/>
    </row>
    <row r="641" spans="2:2" ht="14.5" x14ac:dyDescent="0.35">
      <c r="B641" s="61"/>
    </row>
    <row r="642" spans="2:2" ht="14.5" x14ac:dyDescent="0.35">
      <c r="B642" s="61"/>
    </row>
    <row r="643" spans="2:2" ht="14.5" x14ac:dyDescent="0.35">
      <c r="B643" s="61"/>
    </row>
    <row r="644" spans="2:2" ht="14.5" x14ac:dyDescent="0.35">
      <c r="B644" s="61"/>
    </row>
    <row r="645" spans="2:2" ht="14.5" x14ac:dyDescent="0.35">
      <c r="B645" s="61"/>
    </row>
    <row r="646" spans="2:2" ht="14.5" x14ac:dyDescent="0.35">
      <c r="B646" s="61"/>
    </row>
    <row r="647" spans="2:2" ht="14.5" x14ac:dyDescent="0.35">
      <c r="B647" s="61"/>
    </row>
    <row r="648" spans="2:2" ht="14.5" x14ac:dyDescent="0.35">
      <c r="B648" s="61"/>
    </row>
    <row r="649" spans="2:2" ht="14.5" x14ac:dyDescent="0.35">
      <c r="B649" s="61"/>
    </row>
    <row r="650" spans="2:2" ht="14.5" x14ac:dyDescent="0.35">
      <c r="B650" s="61"/>
    </row>
    <row r="651" spans="2:2" ht="14.5" x14ac:dyDescent="0.35">
      <c r="B651" s="61"/>
    </row>
    <row r="652" spans="2:2" ht="14.5" x14ac:dyDescent="0.35">
      <c r="B652" s="61"/>
    </row>
    <row r="653" spans="2:2" ht="14.5" x14ac:dyDescent="0.35">
      <c r="B653" s="61"/>
    </row>
    <row r="654" spans="2:2" ht="14.5" x14ac:dyDescent="0.35">
      <c r="B654" s="61"/>
    </row>
    <row r="655" spans="2:2" ht="14.5" x14ac:dyDescent="0.35">
      <c r="B655" s="61"/>
    </row>
    <row r="656" spans="2:2" ht="14.5" x14ac:dyDescent="0.35">
      <c r="B656" s="61"/>
    </row>
    <row r="657" spans="2:2" ht="14.5" x14ac:dyDescent="0.35">
      <c r="B657" s="61"/>
    </row>
    <row r="658" spans="2:2" ht="14.5" x14ac:dyDescent="0.35">
      <c r="B658" s="61"/>
    </row>
    <row r="659" spans="2:2" ht="14.5" x14ac:dyDescent="0.35">
      <c r="B659" s="61"/>
    </row>
    <row r="660" spans="2:2" ht="14.5" x14ac:dyDescent="0.35">
      <c r="B660" s="61"/>
    </row>
    <row r="661" spans="2:2" ht="14.5" x14ac:dyDescent="0.35">
      <c r="B661" s="61"/>
    </row>
    <row r="662" spans="2:2" ht="14.5" x14ac:dyDescent="0.35">
      <c r="B662" s="61"/>
    </row>
    <row r="663" spans="2:2" ht="14.5" x14ac:dyDescent="0.35">
      <c r="B663" s="61"/>
    </row>
    <row r="664" spans="2:2" ht="14.5" x14ac:dyDescent="0.35">
      <c r="B664" s="61"/>
    </row>
    <row r="665" spans="2:2" ht="14.5" x14ac:dyDescent="0.35">
      <c r="B665" s="61"/>
    </row>
    <row r="666" spans="2:2" ht="14.5" x14ac:dyDescent="0.35">
      <c r="B666" s="61"/>
    </row>
    <row r="667" spans="2:2" ht="14.5" x14ac:dyDescent="0.35">
      <c r="B667" s="61"/>
    </row>
    <row r="668" spans="2:2" ht="14.5" x14ac:dyDescent="0.35">
      <c r="B668" s="61"/>
    </row>
    <row r="669" spans="2:2" ht="14.5" x14ac:dyDescent="0.35">
      <c r="B669" s="61"/>
    </row>
    <row r="670" spans="2:2" ht="14.5" x14ac:dyDescent="0.35">
      <c r="B670" s="61"/>
    </row>
    <row r="671" spans="2:2" ht="14.5" x14ac:dyDescent="0.35">
      <c r="B671" s="61"/>
    </row>
    <row r="672" spans="2:2" ht="14.5" x14ac:dyDescent="0.35">
      <c r="B672" s="61"/>
    </row>
    <row r="673" spans="2:2" ht="14.5" x14ac:dyDescent="0.35">
      <c r="B673" s="61"/>
    </row>
    <row r="674" spans="2:2" ht="14.5" x14ac:dyDescent="0.35">
      <c r="B674" s="61"/>
    </row>
    <row r="675" spans="2:2" ht="14.5" x14ac:dyDescent="0.35">
      <c r="B675" s="61"/>
    </row>
    <row r="676" spans="2:2" ht="14.5" x14ac:dyDescent="0.35">
      <c r="B676" s="61"/>
    </row>
    <row r="677" spans="2:2" ht="14.5" x14ac:dyDescent="0.35">
      <c r="B677" s="61"/>
    </row>
    <row r="678" spans="2:2" ht="14.5" x14ac:dyDescent="0.35">
      <c r="B678" s="61"/>
    </row>
    <row r="679" spans="2:2" ht="14.5" x14ac:dyDescent="0.35">
      <c r="B679" s="61"/>
    </row>
    <row r="680" spans="2:2" ht="14.5" x14ac:dyDescent="0.35">
      <c r="B680" s="61"/>
    </row>
    <row r="681" spans="2:2" ht="14.5" x14ac:dyDescent="0.35">
      <c r="B681" s="61"/>
    </row>
    <row r="682" spans="2:2" ht="14.5" x14ac:dyDescent="0.35">
      <c r="B682" s="61"/>
    </row>
    <row r="683" spans="2:2" ht="14.5" x14ac:dyDescent="0.35">
      <c r="B683" s="61"/>
    </row>
    <row r="684" spans="2:2" ht="14.5" x14ac:dyDescent="0.35">
      <c r="B684" s="61"/>
    </row>
    <row r="685" spans="2:2" ht="14.5" x14ac:dyDescent="0.35">
      <c r="B685" s="61"/>
    </row>
    <row r="686" spans="2:2" ht="14.5" x14ac:dyDescent="0.35">
      <c r="B686" s="61"/>
    </row>
    <row r="687" spans="2:2" ht="14.5" x14ac:dyDescent="0.35">
      <c r="B687" s="61"/>
    </row>
    <row r="688" spans="2:2" ht="14.5" x14ac:dyDescent="0.35">
      <c r="B688" s="61"/>
    </row>
    <row r="689" spans="2:2" ht="14.5" x14ac:dyDescent="0.35">
      <c r="B689" s="61"/>
    </row>
    <row r="690" spans="2:2" ht="14.5" x14ac:dyDescent="0.35">
      <c r="B690" s="61"/>
    </row>
    <row r="691" spans="2:2" ht="14.5" x14ac:dyDescent="0.35">
      <c r="B691" s="61"/>
    </row>
    <row r="692" spans="2:2" ht="14.5" x14ac:dyDescent="0.35">
      <c r="B692" s="61"/>
    </row>
    <row r="693" spans="2:2" ht="14.5" x14ac:dyDescent="0.35">
      <c r="B693" s="61"/>
    </row>
    <row r="694" spans="2:2" ht="14.5" x14ac:dyDescent="0.35">
      <c r="B694" s="61"/>
    </row>
    <row r="695" spans="2:2" ht="14.5" x14ac:dyDescent="0.35">
      <c r="B695" s="61"/>
    </row>
    <row r="696" spans="2:2" ht="14.5" x14ac:dyDescent="0.35">
      <c r="B696" s="61"/>
    </row>
    <row r="697" spans="2:2" ht="14.5" x14ac:dyDescent="0.35">
      <c r="B697" s="61"/>
    </row>
    <row r="698" spans="2:2" ht="14.5" x14ac:dyDescent="0.35">
      <c r="B698" s="61"/>
    </row>
    <row r="699" spans="2:2" ht="14.5" x14ac:dyDescent="0.35">
      <c r="B699" s="61"/>
    </row>
    <row r="700" spans="2:2" ht="14.5" x14ac:dyDescent="0.35">
      <c r="B700" s="61"/>
    </row>
    <row r="701" spans="2:2" ht="14.5" x14ac:dyDescent="0.35">
      <c r="B701" s="61"/>
    </row>
    <row r="702" spans="2:2" ht="14.5" x14ac:dyDescent="0.35">
      <c r="B702" s="61"/>
    </row>
    <row r="703" spans="2:2" ht="14.5" x14ac:dyDescent="0.35">
      <c r="B703" s="61"/>
    </row>
    <row r="704" spans="2:2" ht="14.5" x14ac:dyDescent="0.35">
      <c r="B704" s="61"/>
    </row>
    <row r="705" spans="2:2" ht="14.5" x14ac:dyDescent="0.35">
      <c r="B705" s="61"/>
    </row>
    <row r="706" spans="2:2" ht="14.5" x14ac:dyDescent="0.35">
      <c r="B706" s="61"/>
    </row>
    <row r="707" spans="2:2" ht="14.5" x14ac:dyDescent="0.35">
      <c r="B707" s="61"/>
    </row>
    <row r="708" spans="2:2" ht="14.5" x14ac:dyDescent="0.35">
      <c r="B708" s="61"/>
    </row>
    <row r="709" spans="2:2" ht="14.5" x14ac:dyDescent="0.35">
      <c r="B709" s="61"/>
    </row>
    <row r="710" spans="2:2" ht="14.5" x14ac:dyDescent="0.35">
      <c r="B710" s="61"/>
    </row>
    <row r="711" spans="2:2" ht="14.5" x14ac:dyDescent="0.35">
      <c r="B711" s="61"/>
    </row>
    <row r="712" spans="2:2" ht="14.5" x14ac:dyDescent="0.35">
      <c r="B712" s="61"/>
    </row>
    <row r="713" spans="2:2" ht="14.5" x14ac:dyDescent="0.35">
      <c r="B713" s="61"/>
    </row>
    <row r="714" spans="2:2" ht="14.5" x14ac:dyDescent="0.35">
      <c r="B714" s="61"/>
    </row>
    <row r="715" spans="2:2" ht="14.5" x14ac:dyDescent="0.35">
      <c r="B715" s="61"/>
    </row>
    <row r="716" spans="2:2" ht="14.5" x14ac:dyDescent="0.35">
      <c r="B716" s="61"/>
    </row>
    <row r="717" spans="2:2" ht="14.5" x14ac:dyDescent="0.35">
      <c r="B717" s="61"/>
    </row>
    <row r="718" spans="2:2" ht="14.5" x14ac:dyDescent="0.35">
      <c r="B718" s="61"/>
    </row>
    <row r="719" spans="2:2" ht="14.5" x14ac:dyDescent="0.35">
      <c r="B719" s="61"/>
    </row>
    <row r="720" spans="2:2" ht="14.5" x14ac:dyDescent="0.35">
      <c r="B720" s="61"/>
    </row>
    <row r="721" spans="2:2" ht="14.5" x14ac:dyDescent="0.35">
      <c r="B721" s="61"/>
    </row>
    <row r="722" spans="2:2" ht="14.5" x14ac:dyDescent="0.35">
      <c r="B722" s="61"/>
    </row>
    <row r="723" spans="2:2" ht="14.5" x14ac:dyDescent="0.35">
      <c r="B723" s="61"/>
    </row>
    <row r="724" spans="2:2" ht="14.5" x14ac:dyDescent="0.35">
      <c r="B724" s="61"/>
    </row>
    <row r="725" spans="2:2" ht="14.5" x14ac:dyDescent="0.35">
      <c r="B725" s="61"/>
    </row>
    <row r="726" spans="2:2" ht="14.5" x14ac:dyDescent="0.35">
      <c r="B726" s="61"/>
    </row>
    <row r="727" spans="2:2" ht="14.5" x14ac:dyDescent="0.35">
      <c r="B727" s="61"/>
    </row>
    <row r="728" spans="2:2" ht="14.5" x14ac:dyDescent="0.35">
      <c r="B728" s="61"/>
    </row>
    <row r="729" spans="2:2" ht="14.5" x14ac:dyDescent="0.35">
      <c r="B729" s="61"/>
    </row>
    <row r="730" spans="2:2" ht="14.5" x14ac:dyDescent="0.35">
      <c r="B730" s="61"/>
    </row>
    <row r="731" spans="2:2" ht="14.5" x14ac:dyDescent="0.35">
      <c r="B731" s="61"/>
    </row>
    <row r="732" spans="2:2" ht="14.5" x14ac:dyDescent="0.35">
      <c r="B732" s="61"/>
    </row>
    <row r="733" spans="2:2" ht="14.5" x14ac:dyDescent="0.35">
      <c r="B733" s="61"/>
    </row>
    <row r="734" spans="2:2" ht="14.5" x14ac:dyDescent="0.35">
      <c r="B734" s="61"/>
    </row>
    <row r="735" spans="2:2" ht="14.5" x14ac:dyDescent="0.35">
      <c r="B735" s="61"/>
    </row>
    <row r="736" spans="2:2" ht="14.5" x14ac:dyDescent="0.35">
      <c r="B736" s="61"/>
    </row>
    <row r="737" spans="2:2" ht="14.5" x14ac:dyDescent="0.35">
      <c r="B737" s="61"/>
    </row>
    <row r="738" spans="2:2" ht="14.5" x14ac:dyDescent="0.35">
      <c r="B738" s="61"/>
    </row>
    <row r="739" spans="2:2" ht="14.5" x14ac:dyDescent="0.35">
      <c r="B739" s="61"/>
    </row>
    <row r="740" spans="2:2" ht="14.5" x14ac:dyDescent="0.35">
      <c r="B740" s="61"/>
    </row>
    <row r="741" spans="2:2" ht="14.5" x14ac:dyDescent="0.35">
      <c r="B741" s="61"/>
    </row>
    <row r="742" spans="2:2" ht="14.5" x14ac:dyDescent="0.35">
      <c r="B742" s="61"/>
    </row>
    <row r="743" spans="2:2" ht="14.5" x14ac:dyDescent="0.35">
      <c r="B743" s="61"/>
    </row>
    <row r="744" spans="2:2" ht="14.5" x14ac:dyDescent="0.35">
      <c r="B744" s="61"/>
    </row>
    <row r="745" spans="2:2" ht="14.5" x14ac:dyDescent="0.35">
      <c r="B745" s="61"/>
    </row>
    <row r="746" spans="2:2" ht="14.5" x14ac:dyDescent="0.35">
      <c r="B746" s="61"/>
    </row>
    <row r="747" spans="2:2" ht="14.5" x14ac:dyDescent="0.35">
      <c r="B747" s="61"/>
    </row>
    <row r="748" spans="2:2" ht="14.5" x14ac:dyDescent="0.35">
      <c r="B748" s="61"/>
    </row>
    <row r="749" spans="2:2" ht="14.5" x14ac:dyDescent="0.35">
      <c r="B749" s="61"/>
    </row>
    <row r="750" spans="2:2" ht="14.5" x14ac:dyDescent="0.35">
      <c r="B750" s="61"/>
    </row>
    <row r="751" spans="2:2" ht="14.5" x14ac:dyDescent="0.35">
      <c r="B751" s="61"/>
    </row>
    <row r="752" spans="2:2" ht="14.5" x14ac:dyDescent="0.35">
      <c r="B752" s="61"/>
    </row>
    <row r="753" spans="2:2" ht="14.5" x14ac:dyDescent="0.35">
      <c r="B753" s="61"/>
    </row>
    <row r="754" spans="2:2" ht="14.5" x14ac:dyDescent="0.35">
      <c r="B754" s="61"/>
    </row>
    <row r="755" spans="2:2" ht="14.5" x14ac:dyDescent="0.35">
      <c r="B755" s="61"/>
    </row>
    <row r="756" spans="2:2" ht="14.5" x14ac:dyDescent="0.35">
      <c r="B756" s="61"/>
    </row>
    <row r="757" spans="2:2" ht="14.5" x14ac:dyDescent="0.35">
      <c r="B757" s="61"/>
    </row>
    <row r="758" spans="2:2" ht="14.5" x14ac:dyDescent="0.35">
      <c r="B758" s="61"/>
    </row>
    <row r="759" spans="2:2" ht="14.5" x14ac:dyDescent="0.35">
      <c r="B759" s="61"/>
    </row>
    <row r="760" spans="2:2" ht="14.5" x14ac:dyDescent="0.35">
      <c r="B760" s="61"/>
    </row>
    <row r="761" spans="2:2" ht="14.5" x14ac:dyDescent="0.35">
      <c r="B761" s="61"/>
    </row>
    <row r="762" spans="2:2" ht="14.5" x14ac:dyDescent="0.35">
      <c r="B762" s="61"/>
    </row>
    <row r="763" spans="2:2" ht="14.5" x14ac:dyDescent="0.35">
      <c r="B763" s="61"/>
    </row>
    <row r="764" spans="2:2" ht="14.5" x14ac:dyDescent="0.35">
      <c r="B764" s="61"/>
    </row>
    <row r="765" spans="2:2" ht="14.5" x14ac:dyDescent="0.35">
      <c r="B765" s="61"/>
    </row>
    <row r="766" spans="2:2" ht="14.5" x14ac:dyDescent="0.35">
      <c r="B766" s="61"/>
    </row>
    <row r="767" spans="2:2" ht="14.5" x14ac:dyDescent="0.35">
      <c r="B767" s="61"/>
    </row>
    <row r="768" spans="2:2" ht="14.5" x14ac:dyDescent="0.35">
      <c r="B768" s="61"/>
    </row>
    <row r="769" spans="2:2" ht="14.5" x14ac:dyDescent="0.35">
      <c r="B769" s="61"/>
    </row>
    <row r="770" spans="2:2" ht="14.5" x14ac:dyDescent="0.35">
      <c r="B770" s="61"/>
    </row>
    <row r="771" spans="2:2" ht="14.5" x14ac:dyDescent="0.35">
      <c r="B771" s="61"/>
    </row>
    <row r="772" spans="2:2" ht="14.5" x14ac:dyDescent="0.35">
      <c r="B772" s="61"/>
    </row>
    <row r="773" spans="2:2" ht="14.5" x14ac:dyDescent="0.35">
      <c r="B773" s="61"/>
    </row>
    <row r="774" spans="2:2" ht="14.5" x14ac:dyDescent="0.35">
      <c r="B774" s="61"/>
    </row>
    <row r="775" spans="2:2" ht="14.5" x14ac:dyDescent="0.35">
      <c r="B775" s="61"/>
    </row>
    <row r="776" spans="2:2" ht="14.5" x14ac:dyDescent="0.35">
      <c r="B776" s="61"/>
    </row>
    <row r="777" spans="2:2" ht="14.5" x14ac:dyDescent="0.35">
      <c r="B777" s="61"/>
    </row>
    <row r="778" spans="2:2" ht="14.5" x14ac:dyDescent="0.35">
      <c r="B778" s="61"/>
    </row>
    <row r="779" spans="2:2" ht="14.5" x14ac:dyDescent="0.35">
      <c r="B779" s="61"/>
    </row>
    <row r="780" spans="2:2" ht="14.5" x14ac:dyDescent="0.35">
      <c r="B780" s="61"/>
    </row>
    <row r="781" spans="2:2" ht="14.5" x14ac:dyDescent="0.35">
      <c r="B781" s="61"/>
    </row>
    <row r="782" spans="2:2" ht="14.5" x14ac:dyDescent="0.35">
      <c r="B782" s="61"/>
    </row>
    <row r="783" spans="2:2" ht="14.5" x14ac:dyDescent="0.35">
      <c r="B783" s="61"/>
    </row>
    <row r="784" spans="2:2" ht="14.5" x14ac:dyDescent="0.35">
      <c r="B784" s="61"/>
    </row>
    <row r="785" spans="2:2" ht="14.5" x14ac:dyDescent="0.35">
      <c r="B785" s="61"/>
    </row>
    <row r="786" spans="2:2" ht="14.5" x14ac:dyDescent="0.35">
      <c r="B786" s="61"/>
    </row>
    <row r="787" spans="2:2" ht="14.5" x14ac:dyDescent="0.35">
      <c r="B787" s="61"/>
    </row>
    <row r="788" spans="2:2" ht="14.5" x14ac:dyDescent="0.35">
      <c r="B788" s="61"/>
    </row>
    <row r="789" spans="2:2" ht="14.5" x14ac:dyDescent="0.35">
      <c r="B789" s="61"/>
    </row>
    <row r="790" spans="2:2" ht="14.5" x14ac:dyDescent="0.35">
      <c r="B790" s="61"/>
    </row>
    <row r="791" spans="2:2" ht="14.5" x14ac:dyDescent="0.35">
      <c r="B791" s="61"/>
    </row>
    <row r="792" spans="2:2" ht="14.5" x14ac:dyDescent="0.35">
      <c r="B792" s="61"/>
    </row>
    <row r="793" spans="2:2" ht="14.5" x14ac:dyDescent="0.35">
      <c r="B793" s="61"/>
    </row>
    <row r="794" spans="2:2" ht="14.5" x14ac:dyDescent="0.35">
      <c r="B794" s="61"/>
    </row>
    <row r="795" spans="2:2" ht="14.5" x14ac:dyDescent="0.35">
      <c r="B795" s="61"/>
    </row>
    <row r="796" spans="2:2" ht="14.5" x14ac:dyDescent="0.35">
      <c r="B796" s="61"/>
    </row>
    <row r="797" spans="2:2" ht="14.5" x14ac:dyDescent="0.35">
      <c r="B797" s="61"/>
    </row>
    <row r="798" spans="2:2" ht="14.5" x14ac:dyDescent="0.35">
      <c r="B798" s="61"/>
    </row>
    <row r="799" spans="2:2" ht="14.5" x14ac:dyDescent="0.35">
      <c r="B799" s="61"/>
    </row>
    <row r="800" spans="2:2" ht="14.5" x14ac:dyDescent="0.35">
      <c r="B800" s="61"/>
    </row>
    <row r="801" spans="2:2" ht="14.5" x14ac:dyDescent="0.35">
      <c r="B801" s="61"/>
    </row>
    <row r="802" spans="2:2" ht="14.5" x14ac:dyDescent="0.35">
      <c r="B802" s="61"/>
    </row>
    <row r="803" spans="2:2" ht="14.5" x14ac:dyDescent="0.35">
      <c r="B803" s="61"/>
    </row>
    <row r="804" spans="2:2" ht="14.5" x14ac:dyDescent="0.35">
      <c r="B804" s="61"/>
    </row>
    <row r="805" spans="2:2" ht="14.5" x14ac:dyDescent="0.35">
      <c r="B805" s="61"/>
    </row>
    <row r="806" spans="2:2" ht="14.5" x14ac:dyDescent="0.35">
      <c r="B806" s="61"/>
    </row>
    <row r="807" spans="2:2" ht="14.5" x14ac:dyDescent="0.35">
      <c r="B807" s="61"/>
    </row>
    <row r="808" spans="2:2" ht="14.5" x14ac:dyDescent="0.35">
      <c r="B808" s="61"/>
    </row>
    <row r="809" spans="2:2" ht="14.5" x14ac:dyDescent="0.35">
      <c r="B809" s="61"/>
    </row>
    <row r="810" spans="2:2" ht="14.5" x14ac:dyDescent="0.35">
      <c r="B810" s="61"/>
    </row>
    <row r="811" spans="2:2" ht="14.5" x14ac:dyDescent="0.35">
      <c r="B811" s="61"/>
    </row>
    <row r="812" spans="2:2" ht="14.5" x14ac:dyDescent="0.35">
      <c r="B812" s="61"/>
    </row>
    <row r="813" spans="2:2" ht="14.5" x14ac:dyDescent="0.35">
      <c r="B813" s="61"/>
    </row>
    <row r="814" spans="2:2" ht="14.5" x14ac:dyDescent="0.35">
      <c r="B814" s="61"/>
    </row>
    <row r="815" spans="2:2" ht="14.5" x14ac:dyDescent="0.35">
      <c r="B815" s="61"/>
    </row>
    <row r="816" spans="2:2" ht="14.5" x14ac:dyDescent="0.35">
      <c r="B816" s="61"/>
    </row>
    <row r="817" spans="2:2" ht="14.5" x14ac:dyDescent="0.35">
      <c r="B817" s="61"/>
    </row>
    <row r="818" spans="2:2" ht="14.5" x14ac:dyDescent="0.35">
      <c r="B818" s="61"/>
    </row>
    <row r="819" spans="2:2" ht="14.5" x14ac:dyDescent="0.35">
      <c r="B819" s="61"/>
    </row>
    <row r="820" spans="2:2" ht="14.5" x14ac:dyDescent="0.35">
      <c r="B820" s="61"/>
    </row>
    <row r="821" spans="2:2" ht="14.5" x14ac:dyDescent="0.35">
      <c r="B821" s="61"/>
    </row>
    <row r="822" spans="2:2" ht="14.5" x14ac:dyDescent="0.35">
      <c r="B822" s="61"/>
    </row>
    <row r="823" spans="2:2" ht="14.5" x14ac:dyDescent="0.35">
      <c r="B823" s="61"/>
    </row>
    <row r="824" spans="2:2" ht="14.5" x14ac:dyDescent="0.35">
      <c r="B824" s="61"/>
    </row>
    <row r="825" spans="2:2" ht="14.5" x14ac:dyDescent="0.35">
      <c r="B825" s="61"/>
    </row>
    <row r="826" spans="2:2" ht="14.5" x14ac:dyDescent="0.35">
      <c r="B826" s="61"/>
    </row>
    <row r="827" spans="2:2" ht="14.5" x14ac:dyDescent="0.35">
      <c r="B827" s="61"/>
    </row>
    <row r="828" spans="2:2" ht="14.5" x14ac:dyDescent="0.35">
      <c r="B828" s="61"/>
    </row>
    <row r="829" spans="2:2" ht="14.5" x14ac:dyDescent="0.35">
      <c r="B829" s="61"/>
    </row>
    <row r="830" spans="2:2" ht="14.5" x14ac:dyDescent="0.35">
      <c r="B830" s="61"/>
    </row>
    <row r="831" spans="2:2" ht="14.5" x14ac:dyDescent="0.35">
      <c r="B831" s="61"/>
    </row>
    <row r="832" spans="2:2" ht="14.5" x14ac:dyDescent="0.35">
      <c r="B832" s="61"/>
    </row>
    <row r="833" spans="2:2" ht="14.5" x14ac:dyDescent="0.35">
      <c r="B833" s="61"/>
    </row>
    <row r="834" spans="2:2" ht="14.5" x14ac:dyDescent="0.35">
      <c r="B834" s="61"/>
    </row>
    <row r="835" spans="2:2" ht="14.5" x14ac:dyDescent="0.35">
      <c r="B835" s="61"/>
    </row>
    <row r="836" spans="2:2" ht="14.5" x14ac:dyDescent="0.35">
      <c r="B836" s="61"/>
    </row>
    <row r="837" spans="2:2" ht="14.5" x14ac:dyDescent="0.35">
      <c r="B837" s="61"/>
    </row>
    <row r="838" spans="2:2" ht="14.5" x14ac:dyDescent="0.35">
      <c r="B838" s="61"/>
    </row>
    <row r="839" spans="2:2" ht="14.5" x14ac:dyDescent="0.35">
      <c r="B839" s="61"/>
    </row>
    <row r="840" spans="2:2" ht="14.5" x14ac:dyDescent="0.35">
      <c r="B840" s="61"/>
    </row>
    <row r="841" spans="2:2" ht="14.5" x14ac:dyDescent="0.35">
      <c r="B841" s="61"/>
    </row>
    <row r="842" spans="2:2" ht="14.5" x14ac:dyDescent="0.35">
      <c r="B842" s="61"/>
    </row>
    <row r="843" spans="2:2" ht="14.5" x14ac:dyDescent="0.35">
      <c r="B843" s="61"/>
    </row>
    <row r="844" spans="2:2" ht="14.5" x14ac:dyDescent="0.35">
      <c r="B844" s="61"/>
    </row>
    <row r="845" spans="2:2" ht="14.5" x14ac:dyDescent="0.35">
      <c r="B845" s="61"/>
    </row>
    <row r="846" spans="2:2" ht="14.5" x14ac:dyDescent="0.35">
      <c r="B846" s="61"/>
    </row>
    <row r="847" spans="2:2" ht="14.5" x14ac:dyDescent="0.35">
      <c r="B847" s="61"/>
    </row>
    <row r="848" spans="2:2" ht="14.5" x14ac:dyDescent="0.35">
      <c r="B848" s="61"/>
    </row>
    <row r="849" spans="2:2" ht="14.5" x14ac:dyDescent="0.35">
      <c r="B849" s="61"/>
    </row>
    <row r="850" spans="2:2" ht="14.5" x14ac:dyDescent="0.35">
      <c r="B850" s="61"/>
    </row>
    <row r="851" spans="2:2" ht="14.5" x14ac:dyDescent="0.35">
      <c r="B851" s="61"/>
    </row>
    <row r="852" spans="2:2" ht="14.5" x14ac:dyDescent="0.35">
      <c r="B852" s="61"/>
    </row>
    <row r="853" spans="2:2" ht="14.5" x14ac:dyDescent="0.35">
      <c r="B853" s="61"/>
    </row>
    <row r="854" spans="2:2" ht="14.5" x14ac:dyDescent="0.35">
      <c r="B854" s="61"/>
    </row>
    <row r="855" spans="2:2" ht="14.5" x14ac:dyDescent="0.35">
      <c r="B855" s="61"/>
    </row>
    <row r="856" spans="2:2" ht="14.5" x14ac:dyDescent="0.35">
      <c r="B856" s="61"/>
    </row>
    <row r="857" spans="2:2" ht="14.5" x14ac:dyDescent="0.35">
      <c r="B857" s="61"/>
    </row>
    <row r="858" spans="2:2" ht="14.5" x14ac:dyDescent="0.35">
      <c r="B858" s="61"/>
    </row>
    <row r="859" spans="2:2" ht="14.5" x14ac:dyDescent="0.35">
      <c r="B859" s="61"/>
    </row>
    <row r="860" spans="2:2" ht="14.5" x14ac:dyDescent="0.35">
      <c r="B860" s="61"/>
    </row>
    <row r="861" spans="2:2" ht="14.5" x14ac:dyDescent="0.35">
      <c r="B861" s="61"/>
    </row>
    <row r="862" spans="2:2" ht="14.5" x14ac:dyDescent="0.35">
      <c r="B862" s="61"/>
    </row>
    <row r="863" spans="2:2" ht="14.5" x14ac:dyDescent="0.35">
      <c r="B863" s="61"/>
    </row>
    <row r="864" spans="2:2" ht="14.5" x14ac:dyDescent="0.35">
      <c r="B864" s="61"/>
    </row>
    <row r="865" spans="2:2" ht="14.5" x14ac:dyDescent="0.35">
      <c r="B865" s="61"/>
    </row>
    <row r="866" spans="2:2" ht="14.5" x14ac:dyDescent="0.35">
      <c r="B866" s="61"/>
    </row>
    <row r="867" spans="2:2" ht="14.5" x14ac:dyDescent="0.35">
      <c r="B867" s="61"/>
    </row>
    <row r="868" spans="2:2" ht="14.5" x14ac:dyDescent="0.35">
      <c r="B868" s="61"/>
    </row>
    <row r="869" spans="2:2" ht="14.5" x14ac:dyDescent="0.35">
      <c r="B869" s="61"/>
    </row>
    <row r="870" spans="2:2" ht="14.5" x14ac:dyDescent="0.35">
      <c r="B870" s="61"/>
    </row>
    <row r="871" spans="2:2" ht="14.5" x14ac:dyDescent="0.35">
      <c r="B871" s="61"/>
    </row>
    <row r="872" spans="2:2" ht="14.5" x14ac:dyDescent="0.35">
      <c r="B872" s="61"/>
    </row>
    <row r="873" spans="2:2" ht="14.5" x14ac:dyDescent="0.35">
      <c r="B873" s="61"/>
    </row>
    <row r="874" spans="2:2" ht="14.5" x14ac:dyDescent="0.35">
      <c r="B874" s="61"/>
    </row>
    <row r="875" spans="2:2" ht="14.5" x14ac:dyDescent="0.35">
      <c r="B875" s="61"/>
    </row>
    <row r="876" spans="2:2" ht="14.5" x14ac:dyDescent="0.35">
      <c r="B876" s="61"/>
    </row>
    <row r="877" spans="2:2" ht="14.5" x14ac:dyDescent="0.35">
      <c r="B877" s="61"/>
    </row>
    <row r="878" spans="2:2" ht="14.5" x14ac:dyDescent="0.35">
      <c r="B878" s="61"/>
    </row>
    <row r="879" spans="2:2" ht="14.5" x14ac:dyDescent="0.35">
      <c r="B879" s="61"/>
    </row>
    <row r="880" spans="2:2" ht="14.5" x14ac:dyDescent="0.35">
      <c r="B880" s="61"/>
    </row>
    <row r="881" spans="2:2" ht="14.5" x14ac:dyDescent="0.35">
      <c r="B881" s="61"/>
    </row>
    <row r="882" spans="2:2" ht="14.5" x14ac:dyDescent="0.35">
      <c r="B882" s="61"/>
    </row>
    <row r="883" spans="2:2" ht="14.5" x14ac:dyDescent="0.35">
      <c r="B883" s="61"/>
    </row>
    <row r="884" spans="2:2" ht="14.5" x14ac:dyDescent="0.35">
      <c r="B884" s="61"/>
    </row>
    <row r="885" spans="2:2" ht="14.5" x14ac:dyDescent="0.35">
      <c r="B885" s="61"/>
    </row>
    <row r="886" spans="2:2" ht="14.5" x14ac:dyDescent="0.35">
      <c r="B886" s="61"/>
    </row>
    <row r="887" spans="2:2" ht="14.5" x14ac:dyDescent="0.35">
      <c r="B887" s="61"/>
    </row>
    <row r="888" spans="2:2" ht="14.5" x14ac:dyDescent="0.35">
      <c r="B888" s="61"/>
    </row>
    <row r="889" spans="2:2" ht="14.5" x14ac:dyDescent="0.35">
      <c r="B889" s="61"/>
    </row>
    <row r="890" spans="2:2" ht="14.5" x14ac:dyDescent="0.35">
      <c r="B890" s="61"/>
    </row>
    <row r="891" spans="2:2" ht="14.5" x14ac:dyDescent="0.35">
      <c r="B891" s="61"/>
    </row>
    <row r="892" spans="2:2" ht="14.5" x14ac:dyDescent="0.35">
      <c r="B892" s="61"/>
    </row>
    <row r="893" spans="2:2" ht="14.5" x14ac:dyDescent="0.35">
      <c r="B893" s="61"/>
    </row>
    <row r="894" spans="2:2" ht="14.5" x14ac:dyDescent="0.35">
      <c r="B894" s="61"/>
    </row>
    <row r="895" spans="2:2" ht="14.5" x14ac:dyDescent="0.35">
      <c r="B895" s="61"/>
    </row>
    <row r="896" spans="2:2" ht="14.5" x14ac:dyDescent="0.35">
      <c r="B896" s="61"/>
    </row>
    <row r="897" spans="2:2" ht="14.5" x14ac:dyDescent="0.35">
      <c r="B897" s="61"/>
    </row>
    <row r="898" spans="2:2" ht="14.5" x14ac:dyDescent="0.35">
      <c r="B898" s="61"/>
    </row>
    <row r="899" spans="2:2" ht="14.5" x14ac:dyDescent="0.35">
      <c r="B899" s="61"/>
    </row>
    <row r="900" spans="2:2" ht="14.5" x14ac:dyDescent="0.35">
      <c r="B900" s="61"/>
    </row>
    <row r="901" spans="2:2" ht="14.5" x14ac:dyDescent="0.35">
      <c r="B901" s="61"/>
    </row>
    <row r="902" spans="2:2" ht="14.5" x14ac:dyDescent="0.35">
      <c r="B902" s="61"/>
    </row>
    <row r="903" spans="2:2" ht="14.5" x14ac:dyDescent="0.35">
      <c r="B903" s="61"/>
    </row>
    <row r="904" spans="2:2" ht="14.5" x14ac:dyDescent="0.35">
      <c r="B904" s="61"/>
    </row>
    <row r="905" spans="2:2" ht="14.5" x14ac:dyDescent="0.35">
      <c r="B905" s="61"/>
    </row>
    <row r="906" spans="2:2" ht="14.5" x14ac:dyDescent="0.35">
      <c r="B906" s="61"/>
    </row>
    <row r="907" spans="2:2" ht="14.5" x14ac:dyDescent="0.35">
      <c r="B907" s="61"/>
    </row>
    <row r="908" spans="2:2" ht="14.5" x14ac:dyDescent="0.35">
      <c r="B908" s="61"/>
    </row>
    <row r="909" spans="2:2" ht="14.5" x14ac:dyDescent="0.35">
      <c r="B909" s="61"/>
    </row>
    <row r="910" spans="2:2" ht="14.5" x14ac:dyDescent="0.35">
      <c r="B910" s="61"/>
    </row>
    <row r="911" spans="2:2" ht="14.5" x14ac:dyDescent="0.35">
      <c r="B911" s="61"/>
    </row>
    <row r="912" spans="2:2" ht="14.5" x14ac:dyDescent="0.35">
      <c r="B912" s="61"/>
    </row>
    <row r="913" spans="2:2" ht="14.5" x14ac:dyDescent="0.35">
      <c r="B913" s="61"/>
    </row>
    <row r="914" spans="2:2" ht="14.5" x14ac:dyDescent="0.35">
      <c r="B914" s="61"/>
    </row>
    <row r="915" spans="2:2" ht="14.5" x14ac:dyDescent="0.35">
      <c r="B915" s="61"/>
    </row>
    <row r="916" spans="2:2" ht="14.5" x14ac:dyDescent="0.35">
      <c r="B916" s="61"/>
    </row>
    <row r="917" spans="2:2" ht="14.5" x14ac:dyDescent="0.35">
      <c r="B917" s="61"/>
    </row>
    <row r="918" spans="2:2" ht="14.5" x14ac:dyDescent="0.35">
      <c r="B918" s="61"/>
    </row>
    <row r="919" spans="2:2" ht="14.5" x14ac:dyDescent="0.35">
      <c r="B919" s="61"/>
    </row>
    <row r="920" spans="2:2" ht="14.5" x14ac:dyDescent="0.35">
      <c r="B920" s="61"/>
    </row>
    <row r="921" spans="2:2" ht="14.5" x14ac:dyDescent="0.35">
      <c r="B921" s="61"/>
    </row>
    <row r="922" spans="2:2" ht="14.5" x14ac:dyDescent="0.35">
      <c r="B922" s="61"/>
    </row>
    <row r="923" spans="2:2" ht="14.5" x14ac:dyDescent="0.35">
      <c r="B923" s="61"/>
    </row>
    <row r="924" spans="2:2" ht="14.5" x14ac:dyDescent="0.35">
      <c r="B924" s="61"/>
    </row>
    <row r="925" spans="2:2" ht="14.5" x14ac:dyDescent="0.35">
      <c r="B925" s="61"/>
    </row>
    <row r="926" spans="2:2" ht="14.5" x14ac:dyDescent="0.35">
      <c r="B926" s="61"/>
    </row>
    <row r="927" spans="2:2" ht="14.5" x14ac:dyDescent="0.35">
      <c r="B927" s="61"/>
    </row>
    <row r="928" spans="2:2" ht="14.5" x14ac:dyDescent="0.35">
      <c r="B928" s="61"/>
    </row>
    <row r="929" spans="2:2" ht="14.5" x14ac:dyDescent="0.35">
      <c r="B929" s="61"/>
    </row>
    <row r="930" spans="2:2" ht="14.5" x14ac:dyDescent="0.35">
      <c r="B930" s="61"/>
    </row>
    <row r="931" spans="2:2" ht="14.5" x14ac:dyDescent="0.35">
      <c r="B931" s="61"/>
    </row>
    <row r="932" spans="2:2" ht="14.5" x14ac:dyDescent="0.35">
      <c r="B932" s="61"/>
    </row>
    <row r="933" spans="2:2" ht="14.5" x14ac:dyDescent="0.35">
      <c r="B933" s="61"/>
    </row>
    <row r="934" spans="2:2" ht="14.5" x14ac:dyDescent="0.35">
      <c r="B934" s="61"/>
    </row>
    <row r="935" spans="2:2" ht="14.5" x14ac:dyDescent="0.35">
      <c r="B935" s="61"/>
    </row>
    <row r="936" spans="2:2" ht="14.5" x14ac:dyDescent="0.35">
      <c r="B936" s="61"/>
    </row>
    <row r="937" spans="2:2" ht="14.5" x14ac:dyDescent="0.35">
      <c r="B937" s="61"/>
    </row>
    <row r="938" spans="2:2" ht="14.5" x14ac:dyDescent="0.35">
      <c r="B938" s="61"/>
    </row>
    <row r="939" spans="2:2" ht="14.5" x14ac:dyDescent="0.35">
      <c r="B939" s="61"/>
    </row>
    <row r="940" spans="2:2" ht="14.5" x14ac:dyDescent="0.35">
      <c r="B940" s="61"/>
    </row>
    <row r="941" spans="2:2" ht="14.5" x14ac:dyDescent="0.35">
      <c r="B941" s="61"/>
    </row>
    <row r="942" spans="2:2" ht="14.5" x14ac:dyDescent="0.35">
      <c r="B942" s="61"/>
    </row>
    <row r="943" spans="2:2" ht="14.5" x14ac:dyDescent="0.35">
      <c r="B943" s="61"/>
    </row>
    <row r="944" spans="2:2" ht="14.5" x14ac:dyDescent="0.35">
      <c r="B944" s="61"/>
    </row>
    <row r="945" spans="2:2" ht="14.5" x14ac:dyDescent="0.35">
      <c r="B945" s="61"/>
    </row>
    <row r="946" spans="2:2" ht="14.5" x14ac:dyDescent="0.35">
      <c r="B946" s="61"/>
    </row>
    <row r="947" spans="2:2" ht="14.5" x14ac:dyDescent="0.35">
      <c r="B947" s="61"/>
    </row>
    <row r="948" spans="2:2" ht="14.5" x14ac:dyDescent="0.35">
      <c r="B948" s="61"/>
    </row>
    <row r="949" spans="2:2" ht="14.5" x14ac:dyDescent="0.35">
      <c r="B949" s="61"/>
    </row>
    <row r="950" spans="2:2" ht="14.5" x14ac:dyDescent="0.35">
      <c r="B950" s="61"/>
    </row>
    <row r="951" spans="2:2" ht="14.5" x14ac:dyDescent="0.35">
      <c r="B951" s="61"/>
    </row>
    <row r="952" spans="2:2" ht="14.5" x14ac:dyDescent="0.35">
      <c r="B952" s="61"/>
    </row>
    <row r="953" spans="2:2" ht="14.5" x14ac:dyDescent="0.35">
      <c r="B953" s="61"/>
    </row>
    <row r="954" spans="2:2" ht="14.5" x14ac:dyDescent="0.35">
      <c r="B954" s="61"/>
    </row>
    <row r="955" spans="2:2" ht="14.5" x14ac:dyDescent="0.35">
      <c r="B955" s="61"/>
    </row>
    <row r="956" spans="2:2" ht="14.5" x14ac:dyDescent="0.35">
      <c r="B956" s="61"/>
    </row>
    <row r="957" spans="2:2" ht="14.5" x14ac:dyDescent="0.35">
      <c r="B957" s="61"/>
    </row>
    <row r="958" spans="2:2" ht="14.5" x14ac:dyDescent="0.35">
      <c r="B958" s="61"/>
    </row>
    <row r="959" spans="2:2" ht="14.5" x14ac:dyDescent="0.35">
      <c r="B959" s="61"/>
    </row>
    <row r="960" spans="2:2" ht="14.5" x14ac:dyDescent="0.35">
      <c r="B960" s="61"/>
    </row>
    <row r="961" spans="2:2" ht="14.5" x14ac:dyDescent="0.35">
      <c r="B961" s="61"/>
    </row>
    <row r="962" spans="2:2" ht="14.5" x14ac:dyDescent="0.35">
      <c r="B962" s="61"/>
    </row>
    <row r="963" spans="2:2" ht="14.5" x14ac:dyDescent="0.35">
      <c r="B963" s="61"/>
    </row>
    <row r="964" spans="2:2" ht="14.5" x14ac:dyDescent="0.35">
      <c r="B964" s="61"/>
    </row>
    <row r="965" spans="2:2" ht="14.5" x14ac:dyDescent="0.35">
      <c r="B965" s="61"/>
    </row>
    <row r="966" spans="2:2" ht="14.5" x14ac:dyDescent="0.35">
      <c r="B966" s="61"/>
    </row>
    <row r="967" spans="2:2" ht="14.5" x14ac:dyDescent="0.35">
      <c r="B967" s="61"/>
    </row>
    <row r="968" spans="2:2" ht="14.5" x14ac:dyDescent="0.35">
      <c r="B968" s="61"/>
    </row>
    <row r="969" spans="2:2" ht="14.5" x14ac:dyDescent="0.35">
      <c r="B969" s="61"/>
    </row>
    <row r="970" spans="2:2" ht="14.5" x14ac:dyDescent="0.35">
      <c r="B970" s="61"/>
    </row>
    <row r="971" spans="2:2" ht="14.5" x14ac:dyDescent="0.35">
      <c r="B971" s="61"/>
    </row>
  </sheetData>
  <mergeCells count="4">
    <mergeCell ref="B23:D23"/>
    <mergeCell ref="B24:D24"/>
    <mergeCell ref="B25:D25"/>
    <mergeCell ref="B26:D26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26"/>
  <sheetViews>
    <sheetView workbookViewId="0">
      <selection activeCell="J1" sqref="J1"/>
    </sheetView>
  </sheetViews>
  <sheetFormatPr defaultColWidth="14.453125" defaultRowHeight="15" customHeight="1" x14ac:dyDescent="0.35"/>
  <cols>
    <col min="1" max="1" width="6.26953125" customWidth="1"/>
    <col min="2" max="2" width="25.08984375" customWidth="1"/>
    <col min="5" max="9" width="14.453125" hidden="1" customWidth="1"/>
    <col min="13" max="13" width="14.453125" hidden="1"/>
  </cols>
  <sheetData>
    <row r="1" spans="1:15" ht="72.5" x14ac:dyDescent="0.35">
      <c r="C1" s="71" t="s">
        <v>82</v>
      </c>
      <c r="D1" s="72" t="s">
        <v>111</v>
      </c>
      <c r="E1" s="73" t="s">
        <v>83</v>
      </c>
      <c r="F1" s="73" t="s">
        <v>51</v>
      </c>
      <c r="G1" s="73" t="s">
        <v>84</v>
      </c>
      <c r="H1" s="74" t="s">
        <v>85</v>
      </c>
      <c r="I1" s="75" t="s">
        <v>86</v>
      </c>
      <c r="J1" s="76" t="s">
        <v>112</v>
      </c>
      <c r="K1" s="118" t="s">
        <v>87</v>
      </c>
      <c r="L1" s="119"/>
      <c r="M1" s="116" t="s">
        <v>88</v>
      </c>
      <c r="N1" s="117"/>
      <c r="O1" s="77" t="s">
        <v>89</v>
      </c>
    </row>
    <row r="2" spans="1:15" ht="14.5" x14ac:dyDescent="0.35">
      <c r="A2" s="78"/>
      <c r="B2" s="78"/>
      <c r="D2" s="79"/>
      <c r="E2" s="80"/>
      <c r="F2" s="80"/>
      <c r="G2" s="80"/>
      <c r="H2" s="80"/>
      <c r="I2" s="80"/>
      <c r="J2" s="79"/>
      <c r="K2" s="81"/>
      <c r="L2" s="82" t="s">
        <v>90</v>
      </c>
      <c r="M2" s="83"/>
      <c r="N2" s="84" t="s">
        <v>90</v>
      </c>
      <c r="O2" s="85" t="s">
        <v>90</v>
      </c>
    </row>
    <row r="3" spans="1:15" ht="14.5" hidden="1" x14ac:dyDescent="0.35">
      <c r="A3" s="86"/>
      <c r="B3" s="86" t="s">
        <v>45</v>
      </c>
      <c r="D3" s="87"/>
      <c r="E3" s="88"/>
      <c r="F3" s="88"/>
      <c r="G3" s="88"/>
      <c r="H3" s="88"/>
      <c r="I3" s="89">
        <f>financování_zadost!G31</f>
        <v>369050</v>
      </c>
      <c r="J3" s="87"/>
      <c r="K3" s="90"/>
      <c r="L3" s="90"/>
      <c r="M3" s="91">
        <f>financování_zadost!E3</f>
        <v>133100</v>
      </c>
      <c r="N3" s="92"/>
      <c r="O3" s="93"/>
    </row>
    <row r="4" spans="1:15" ht="14.5" hidden="1" x14ac:dyDescent="0.35">
      <c r="D4" s="94"/>
      <c r="E4" s="95"/>
      <c r="J4" s="87"/>
      <c r="K4" s="68"/>
      <c r="L4" s="68"/>
      <c r="M4" s="92"/>
      <c r="N4" s="92"/>
      <c r="O4" s="93"/>
    </row>
    <row r="5" spans="1:15" ht="14.5" x14ac:dyDescent="0.35">
      <c r="B5" s="96" t="s">
        <v>91</v>
      </c>
      <c r="C5" s="97">
        <v>688</v>
      </c>
      <c r="D5" s="98">
        <v>151</v>
      </c>
      <c r="E5" s="99">
        <f t="shared" ref="E5:E22" si="0">D5*C5</f>
        <v>103888</v>
      </c>
      <c r="F5" s="48">
        <f t="shared" ref="F5:F22" si="1">(E5*21)/100</f>
        <v>21816.48</v>
      </c>
      <c r="G5" s="48">
        <f t="shared" ref="G5:G22" si="2">E5+F5</f>
        <v>125704.48</v>
      </c>
      <c r="H5" s="48">
        <f t="shared" ref="H5:H22" si="3">$H$24*C5</f>
        <v>5934.2796666805043</v>
      </c>
      <c r="I5" s="48">
        <f t="shared" ref="I5:I22" si="4">C5*$I$24</f>
        <v>10526.362920276937</v>
      </c>
      <c r="J5" s="100">
        <f>L5/C5</f>
        <v>206.63517441860466</v>
      </c>
      <c r="K5" s="101">
        <f>G5+H5+I5</f>
        <v>142165.12258695744</v>
      </c>
      <c r="L5" s="101">
        <f t="shared" ref="L5:L22" si="5">ROUND(K5,0)</f>
        <v>142165</v>
      </c>
      <c r="M5" s="102">
        <f t="shared" ref="M5:M22" si="6">$M$24*C5</f>
        <v>3796.393184362174</v>
      </c>
      <c r="N5" s="102">
        <f t="shared" ref="N5:N22" si="7">ROUND(M5,0)</f>
        <v>3796</v>
      </c>
      <c r="O5" s="103">
        <f t="shared" ref="O5:O22" si="8">L5-N5</f>
        <v>138369</v>
      </c>
    </row>
    <row r="6" spans="1:15" ht="14.5" x14ac:dyDescent="0.35">
      <c r="B6" s="104" t="s">
        <v>92</v>
      </c>
      <c r="C6" s="105">
        <v>917</v>
      </c>
      <c r="D6" s="98">
        <v>115</v>
      </c>
      <c r="E6" s="99">
        <f t="shared" si="0"/>
        <v>105455</v>
      </c>
      <c r="F6" s="48">
        <f t="shared" si="1"/>
        <v>22145.55</v>
      </c>
      <c r="G6" s="48">
        <f t="shared" si="2"/>
        <v>127600.55</v>
      </c>
      <c r="H6" s="48">
        <f t="shared" si="3"/>
        <v>7909.4977534099162</v>
      </c>
      <c r="I6" s="48">
        <f t="shared" si="4"/>
        <v>14030.050578334231</v>
      </c>
      <c r="J6" s="100">
        <f t="shared" ref="J5:J22" si="9">L6/C6</f>
        <v>163.07524536532171</v>
      </c>
      <c r="K6" s="101">
        <f t="shared" ref="K5:K22" si="10">G6+H6+I6</f>
        <v>149540.09833174414</v>
      </c>
      <c r="L6" s="101">
        <f t="shared" si="5"/>
        <v>149540</v>
      </c>
      <c r="M6" s="102">
        <f t="shared" si="6"/>
        <v>5060.0182413664443</v>
      </c>
      <c r="N6" s="102">
        <f t="shared" si="7"/>
        <v>5060</v>
      </c>
      <c r="O6" s="103">
        <f t="shared" si="8"/>
        <v>144480</v>
      </c>
    </row>
    <row r="7" spans="1:15" ht="14.5" x14ac:dyDescent="0.35">
      <c r="B7" s="104" t="s">
        <v>93</v>
      </c>
      <c r="C7" s="105">
        <v>319</v>
      </c>
      <c r="D7" s="98">
        <v>121</v>
      </c>
      <c r="E7" s="99">
        <f t="shared" si="0"/>
        <v>38599</v>
      </c>
      <c r="F7" s="48">
        <f t="shared" si="1"/>
        <v>8105.79</v>
      </c>
      <c r="G7" s="48">
        <f t="shared" si="2"/>
        <v>46704.79</v>
      </c>
      <c r="H7" s="48">
        <f t="shared" si="3"/>
        <v>2751.5046710335478</v>
      </c>
      <c r="I7" s="48">
        <f t="shared" si="4"/>
        <v>4880.6828075121257</v>
      </c>
      <c r="J7" s="100">
        <f t="shared" si="9"/>
        <v>170.33542319749216</v>
      </c>
      <c r="K7" s="101">
        <f t="shared" si="10"/>
        <v>54336.977478545668</v>
      </c>
      <c r="L7" s="101">
        <f t="shared" si="5"/>
        <v>54337</v>
      </c>
      <c r="M7" s="102">
        <f t="shared" si="6"/>
        <v>1760.2462584469963</v>
      </c>
      <c r="N7" s="102">
        <f t="shared" si="7"/>
        <v>1760</v>
      </c>
      <c r="O7" s="103">
        <f t="shared" si="8"/>
        <v>52577</v>
      </c>
    </row>
    <row r="8" spans="1:15" ht="14.5" x14ac:dyDescent="0.35">
      <c r="B8" s="104" t="s">
        <v>94</v>
      </c>
      <c r="C8" s="105">
        <v>692</v>
      </c>
      <c r="D8" s="98">
        <v>125</v>
      </c>
      <c r="E8" s="99">
        <f t="shared" si="0"/>
        <v>86500</v>
      </c>
      <c r="F8" s="48">
        <f t="shared" si="1"/>
        <v>18165</v>
      </c>
      <c r="G8" s="48">
        <f t="shared" si="2"/>
        <v>104665</v>
      </c>
      <c r="H8" s="48">
        <f t="shared" si="3"/>
        <v>5968.7812926495772</v>
      </c>
      <c r="I8" s="48">
        <f t="shared" si="4"/>
        <v>10587.562704697151</v>
      </c>
      <c r="J8" s="100">
        <f t="shared" si="9"/>
        <v>175.17485549132948</v>
      </c>
      <c r="K8" s="101">
        <f t="shared" si="10"/>
        <v>121221.34399734673</v>
      </c>
      <c r="L8" s="101">
        <f t="shared" si="5"/>
        <v>121221</v>
      </c>
      <c r="M8" s="102">
        <f t="shared" si="6"/>
        <v>3818.4652377596285</v>
      </c>
      <c r="N8" s="102">
        <f t="shared" si="7"/>
        <v>3818</v>
      </c>
      <c r="O8" s="103">
        <f t="shared" si="8"/>
        <v>117403</v>
      </c>
    </row>
    <row r="9" spans="1:15" ht="14.5" x14ac:dyDescent="0.35">
      <c r="B9" s="104" t="s">
        <v>95</v>
      </c>
      <c r="C9" s="105">
        <v>562</v>
      </c>
      <c r="D9" s="98">
        <v>139</v>
      </c>
      <c r="E9" s="99">
        <f t="shared" si="0"/>
        <v>78118</v>
      </c>
      <c r="F9" s="48">
        <f t="shared" si="1"/>
        <v>16404.78</v>
      </c>
      <c r="G9" s="48">
        <f t="shared" si="2"/>
        <v>94522.78</v>
      </c>
      <c r="H9" s="48">
        <f t="shared" si="3"/>
        <v>4847.4784486547142</v>
      </c>
      <c r="I9" s="48">
        <f t="shared" si="4"/>
        <v>8598.5697110401725</v>
      </c>
      <c r="J9" s="100">
        <f t="shared" si="9"/>
        <v>192.11565836298934</v>
      </c>
      <c r="K9" s="101">
        <f t="shared" si="10"/>
        <v>107968.82815969488</v>
      </c>
      <c r="L9" s="101">
        <f t="shared" si="5"/>
        <v>107969</v>
      </c>
      <c r="M9" s="102">
        <f t="shared" si="6"/>
        <v>3101.1235023423574</v>
      </c>
      <c r="N9" s="102">
        <f t="shared" si="7"/>
        <v>3101</v>
      </c>
      <c r="O9" s="103">
        <f t="shared" si="8"/>
        <v>104868</v>
      </c>
    </row>
    <row r="10" spans="1:15" ht="14.5" x14ac:dyDescent="0.35">
      <c r="B10" s="104" t="s">
        <v>96</v>
      </c>
      <c r="C10" s="105">
        <v>7277</v>
      </c>
      <c r="D10" s="98">
        <v>97</v>
      </c>
      <c r="E10" s="99">
        <f t="shared" si="0"/>
        <v>705869</v>
      </c>
      <c r="F10" s="48">
        <f t="shared" si="1"/>
        <v>148232.49</v>
      </c>
      <c r="G10" s="48">
        <f t="shared" si="2"/>
        <v>854101.49</v>
      </c>
      <c r="H10" s="48">
        <f t="shared" si="3"/>
        <v>62767.083044235507</v>
      </c>
      <c r="I10" s="48">
        <f t="shared" si="4"/>
        <v>111337.70780647568</v>
      </c>
      <c r="J10" s="100">
        <f t="shared" si="9"/>
        <v>141.29531400302324</v>
      </c>
      <c r="K10" s="101">
        <f t="shared" si="10"/>
        <v>1028206.2808507112</v>
      </c>
      <c r="L10" s="101">
        <f t="shared" si="5"/>
        <v>1028206</v>
      </c>
      <c r="M10" s="102">
        <f t="shared" si="6"/>
        <v>40154.583143319098</v>
      </c>
      <c r="N10" s="102">
        <f t="shared" si="7"/>
        <v>40155</v>
      </c>
      <c r="O10" s="103">
        <f t="shared" si="8"/>
        <v>988051</v>
      </c>
    </row>
    <row r="11" spans="1:15" ht="14.5" x14ac:dyDescent="0.35">
      <c r="B11" s="104" t="s">
        <v>97</v>
      </c>
      <c r="C11" s="105">
        <v>437</v>
      </c>
      <c r="D11" s="98">
        <v>133</v>
      </c>
      <c r="E11" s="99">
        <f t="shared" si="0"/>
        <v>58121</v>
      </c>
      <c r="F11" s="48">
        <f t="shared" si="1"/>
        <v>12205.41</v>
      </c>
      <c r="G11" s="48">
        <f t="shared" si="2"/>
        <v>70326.41</v>
      </c>
      <c r="H11" s="48">
        <f t="shared" si="3"/>
        <v>3769.3026371211922</v>
      </c>
      <c r="I11" s="48">
        <f t="shared" si="4"/>
        <v>6686.076447908461</v>
      </c>
      <c r="J11" s="100">
        <f t="shared" si="9"/>
        <v>184.85583524027459</v>
      </c>
      <c r="K11" s="101">
        <f t="shared" si="10"/>
        <v>80781.789085029654</v>
      </c>
      <c r="L11" s="101">
        <f t="shared" si="5"/>
        <v>80782</v>
      </c>
      <c r="M11" s="102">
        <f t="shared" si="6"/>
        <v>2411.3718336719039</v>
      </c>
      <c r="N11" s="102">
        <f t="shared" si="7"/>
        <v>2411</v>
      </c>
      <c r="O11" s="103">
        <f t="shared" si="8"/>
        <v>78371</v>
      </c>
    </row>
    <row r="12" spans="1:15" ht="14.5" x14ac:dyDescent="0.35">
      <c r="B12" s="104" t="s">
        <v>98</v>
      </c>
      <c r="C12" s="105">
        <v>2685</v>
      </c>
      <c r="D12" s="98">
        <v>102</v>
      </c>
      <c r="E12" s="99">
        <f t="shared" si="0"/>
        <v>273870</v>
      </c>
      <c r="F12" s="48">
        <f t="shared" si="1"/>
        <v>57512.7</v>
      </c>
      <c r="G12" s="48">
        <f t="shared" si="2"/>
        <v>331382.7</v>
      </c>
      <c r="H12" s="48">
        <f t="shared" si="3"/>
        <v>23159.216431740049</v>
      </c>
      <c r="I12" s="48">
        <f t="shared" si="4"/>
        <v>41080.355292069151</v>
      </c>
      <c r="J12" s="100">
        <f t="shared" si="9"/>
        <v>147.34525139664805</v>
      </c>
      <c r="K12" s="101">
        <f t="shared" si="10"/>
        <v>395622.27172380919</v>
      </c>
      <c r="L12" s="101">
        <f t="shared" si="5"/>
        <v>395622</v>
      </c>
      <c r="M12" s="102">
        <f t="shared" si="6"/>
        <v>14815.865843041332</v>
      </c>
      <c r="N12" s="102">
        <f t="shared" si="7"/>
        <v>14816</v>
      </c>
      <c r="O12" s="103">
        <f t="shared" si="8"/>
        <v>380806</v>
      </c>
    </row>
    <row r="13" spans="1:15" ht="14.5" x14ac:dyDescent="0.35">
      <c r="B13" s="104" t="s">
        <v>99</v>
      </c>
      <c r="C13" s="105">
        <v>279</v>
      </c>
      <c r="D13" s="98">
        <v>133</v>
      </c>
      <c r="E13" s="99">
        <f t="shared" si="0"/>
        <v>37107</v>
      </c>
      <c r="F13" s="48">
        <f t="shared" si="1"/>
        <v>7792.47</v>
      </c>
      <c r="G13" s="48">
        <f t="shared" si="2"/>
        <v>44899.47</v>
      </c>
      <c r="H13" s="48">
        <f t="shared" si="3"/>
        <v>2406.4884113428207</v>
      </c>
      <c r="I13" s="48">
        <f t="shared" si="4"/>
        <v>4268.6849633099782</v>
      </c>
      <c r="J13" s="100">
        <f t="shared" si="9"/>
        <v>184.85663082437276</v>
      </c>
      <c r="K13" s="101">
        <f t="shared" si="10"/>
        <v>51574.643374652798</v>
      </c>
      <c r="L13" s="101">
        <f t="shared" si="5"/>
        <v>51575</v>
      </c>
      <c r="M13" s="102">
        <f t="shared" si="6"/>
        <v>1539.5257244724514</v>
      </c>
      <c r="N13" s="102">
        <f t="shared" si="7"/>
        <v>1540</v>
      </c>
      <c r="O13" s="103">
        <f t="shared" si="8"/>
        <v>50035</v>
      </c>
    </row>
    <row r="14" spans="1:15" ht="14.5" x14ac:dyDescent="0.35">
      <c r="B14" s="104" t="s">
        <v>100</v>
      </c>
      <c r="C14" s="105">
        <v>229</v>
      </c>
      <c r="D14" s="98">
        <v>139</v>
      </c>
      <c r="E14" s="99">
        <f t="shared" si="0"/>
        <v>31831</v>
      </c>
      <c r="F14" s="48">
        <f t="shared" si="1"/>
        <v>6684.51</v>
      </c>
      <c r="G14" s="48">
        <f t="shared" si="2"/>
        <v>38515.51</v>
      </c>
      <c r="H14" s="48">
        <f t="shared" si="3"/>
        <v>1975.2180867294119</v>
      </c>
      <c r="I14" s="48">
        <f t="shared" si="4"/>
        <v>3503.6876580572944</v>
      </c>
      <c r="J14" s="100">
        <f>L14/C14</f>
        <v>192.11353711790392</v>
      </c>
      <c r="K14" s="101">
        <f t="shared" si="10"/>
        <v>43994.415744786711</v>
      </c>
      <c r="L14" s="101">
        <f t="shared" si="5"/>
        <v>43994</v>
      </c>
      <c r="M14" s="102">
        <f t="shared" si="6"/>
        <v>1263.62505700427</v>
      </c>
      <c r="N14" s="102">
        <f t="shared" si="7"/>
        <v>1264</v>
      </c>
      <c r="O14" s="103">
        <f t="shared" si="8"/>
        <v>42730</v>
      </c>
    </row>
    <row r="15" spans="1:15" ht="14.5" x14ac:dyDescent="0.35">
      <c r="B15" s="104" t="s">
        <v>101</v>
      </c>
      <c r="C15" s="105">
        <v>627</v>
      </c>
      <c r="D15" s="98">
        <v>138</v>
      </c>
      <c r="E15" s="99">
        <f t="shared" si="0"/>
        <v>86526</v>
      </c>
      <c r="F15" s="48">
        <f t="shared" si="1"/>
        <v>18170.46</v>
      </c>
      <c r="G15" s="48">
        <f t="shared" si="2"/>
        <v>104696.45999999999</v>
      </c>
      <c r="H15" s="48">
        <f t="shared" si="3"/>
        <v>5408.1298706521457</v>
      </c>
      <c r="I15" s="48">
        <f t="shared" si="4"/>
        <v>9593.0662078686619</v>
      </c>
      <c r="J15" s="100">
        <f t="shared" si="9"/>
        <v>190.90590111642743</v>
      </c>
      <c r="K15" s="101">
        <f t="shared" si="10"/>
        <v>119697.6560785208</v>
      </c>
      <c r="L15" s="101">
        <f t="shared" si="5"/>
        <v>119698</v>
      </c>
      <c r="M15" s="102">
        <f t="shared" si="6"/>
        <v>3459.7943700509927</v>
      </c>
      <c r="N15" s="102">
        <f t="shared" si="7"/>
        <v>3460</v>
      </c>
      <c r="O15" s="103">
        <f t="shared" si="8"/>
        <v>116238</v>
      </c>
    </row>
    <row r="16" spans="1:15" ht="14.5" x14ac:dyDescent="0.35">
      <c r="B16" s="104" t="s">
        <v>102</v>
      </c>
      <c r="C16" s="105">
        <v>487</v>
      </c>
      <c r="D16" s="98">
        <v>130</v>
      </c>
      <c r="E16" s="99">
        <f t="shared" si="0"/>
        <v>63310</v>
      </c>
      <c r="F16" s="48">
        <f t="shared" si="1"/>
        <v>13295.1</v>
      </c>
      <c r="G16" s="48">
        <f t="shared" si="2"/>
        <v>76605.100000000006</v>
      </c>
      <c r="H16" s="48">
        <f t="shared" si="3"/>
        <v>4200.5729617346014</v>
      </c>
      <c r="I16" s="48">
        <f t="shared" si="4"/>
        <v>7451.0737531611458</v>
      </c>
      <c r="J16" s="100">
        <f t="shared" si="9"/>
        <v>181.2258726899384</v>
      </c>
      <c r="K16" s="101">
        <f t="shared" si="10"/>
        <v>88256.746714895766</v>
      </c>
      <c r="L16" s="101">
        <f t="shared" si="5"/>
        <v>88257</v>
      </c>
      <c r="M16" s="102">
        <f t="shared" si="6"/>
        <v>2687.2725011400853</v>
      </c>
      <c r="N16" s="102">
        <f t="shared" si="7"/>
        <v>2687</v>
      </c>
      <c r="O16" s="103">
        <f t="shared" si="8"/>
        <v>85570</v>
      </c>
    </row>
    <row r="17" spans="1:15" ht="14.5" x14ac:dyDescent="0.35">
      <c r="B17" s="104" t="s">
        <v>103</v>
      </c>
      <c r="C17" s="105">
        <v>352</v>
      </c>
      <c r="D17" s="98">
        <v>141</v>
      </c>
      <c r="E17" s="99">
        <f t="shared" si="0"/>
        <v>49632</v>
      </c>
      <c r="F17" s="48">
        <f t="shared" si="1"/>
        <v>10422.719999999999</v>
      </c>
      <c r="G17" s="48">
        <f t="shared" si="2"/>
        <v>60054.720000000001</v>
      </c>
      <c r="H17" s="48">
        <f t="shared" si="3"/>
        <v>3036.1430852783974</v>
      </c>
      <c r="I17" s="48">
        <f t="shared" si="4"/>
        <v>5385.5810289788978</v>
      </c>
      <c r="J17" s="100">
        <f t="shared" si="9"/>
        <v>194.53409090909091</v>
      </c>
      <c r="K17" s="101">
        <f t="shared" si="10"/>
        <v>68476.44411425729</v>
      </c>
      <c r="L17" s="101">
        <f t="shared" si="5"/>
        <v>68476</v>
      </c>
      <c r="M17" s="102">
        <f t="shared" si="6"/>
        <v>1942.340698975996</v>
      </c>
      <c r="N17" s="102">
        <f t="shared" si="7"/>
        <v>1942</v>
      </c>
      <c r="O17" s="103">
        <f t="shared" si="8"/>
        <v>66534</v>
      </c>
    </row>
    <row r="18" spans="1:15" ht="14.5" x14ac:dyDescent="0.35">
      <c r="B18" s="104" t="s">
        <v>104</v>
      </c>
      <c r="C18" s="105">
        <v>462</v>
      </c>
      <c r="D18" s="98">
        <v>111</v>
      </c>
      <c r="E18" s="99">
        <f t="shared" si="0"/>
        <v>51282</v>
      </c>
      <c r="F18" s="48">
        <f t="shared" si="1"/>
        <v>10769.22</v>
      </c>
      <c r="G18" s="48">
        <f t="shared" si="2"/>
        <v>62051.22</v>
      </c>
      <c r="H18" s="48">
        <f t="shared" si="3"/>
        <v>3984.9377994278966</v>
      </c>
      <c r="I18" s="48">
        <f t="shared" si="4"/>
        <v>7068.5751005348029</v>
      </c>
      <c r="J18" s="100">
        <f t="shared" si="9"/>
        <v>158.23593073593074</v>
      </c>
      <c r="K18" s="101">
        <f t="shared" si="10"/>
        <v>73104.732899962692</v>
      </c>
      <c r="L18" s="101">
        <f t="shared" si="5"/>
        <v>73105</v>
      </c>
      <c r="M18" s="102">
        <f t="shared" si="6"/>
        <v>2549.3221674059946</v>
      </c>
      <c r="N18" s="102">
        <f t="shared" si="7"/>
        <v>2549</v>
      </c>
      <c r="O18" s="103">
        <f t="shared" si="8"/>
        <v>70556</v>
      </c>
    </row>
    <row r="19" spans="1:15" ht="14.5" x14ac:dyDescent="0.35">
      <c r="B19" s="104" t="s">
        <v>105</v>
      </c>
      <c r="C19" s="105">
        <v>3670</v>
      </c>
      <c r="D19" s="98">
        <v>109</v>
      </c>
      <c r="E19" s="99">
        <f t="shared" si="0"/>
        <v>400030</v>
      </c>
      <c r="F19" s="48">
        <f t="shared" si="1"/>
        <v>84006.3</v>
      </c>
      <c r="G19" s="48">
        <f t="shared" si="2"/>
        <v>484036.3</v>
      </c>
      <c r="H19" s="48">
        <f t="shared" si="3"/>
        <v>31655.241826624202</v>
      </c>
      <c r="I19" s="48">
        <f t="shared" si="4"/>
        <v>56150.802205547028</v>
      </c>
      <c r="J19" s="100">
        <f t="shared" si="9"/>
        <v>155.81525885558582</v>
      </c>
      <c r="K19" s="101">
        <f t="shared" si="10"/>
        <v>571842.34403217118</v>
      </c>
      <c r="L19" s="101">
        <f t="shared" si="5"/>
        <v>571842</v>
      </c>
      <c r="M19" s="102">
        <f t="shared" si="6"/>
        <v>20251.108992164503</v>
      </c>
      <c r="N19" s="102">
        <f t="shared" si="7"/>
        <v>20251</v>
      </c>
      <c r="O19" s="103">
        <f t="shared" si="8"/>
        <v>551591</v>
      </c>
    </row>
    <row r="20" spans="1:15" ht="14.5" x14ac:dyDescent="0.35">
      <c r="B20" s="104" t="s">
        <v>106</v>
      </c>
      <c r="C20" s="105">
        <v>297</v>
      </c>
      <c r="D20" s="98">
        <v>125</v>
      </c>
      <c r="E20" s="99">
        <f t="shared" si="0"/>
        <v>37125</v>
      </c>
      <c r="F20" s="48">
        <f t="shared" si="1"/>
        <v>7796.25</v>
      </c>
      <c r="G20" s="48">
        <f t="shared" si="2"/>
        <v>44921.25</v>
      </c>
      <c r="H20" s="48">
        <f t="shared" si="3"/>
        <v>2561.745728203648</v>
      </c>
      <c r="I20" s="48">
        <f t="shared" si="4"/>
        <v>4544.0839932009449</v>
      </c>
      <c r="J20" s="100">
        <f t="shared" si="9"/>
        <v>175.17508417508418</v>
      </c>
      <c r="K20" s="101">
        <f t="shared" si="10"/>
        <v>52027.079721404596</v>
      </c>
      <c r="L20" s="101">
        <f t="shared" si="5"/>
        <v>52027</v>
      </c>
      <c r="M20" s="102">
        <f t="shared" si="6"/>
        <v>1638.8499647609967</v>
      </c>
      <c r="N20" s="102">
        <f t="shared" si="7"/>
        <v>1639</v>
      </c>
      <c r="O20" s="103">
        <f t="shared" si="8"/>
        <v>50388</v>
      </c>
    </row>
    <row r="21" spans="1:15" ht="14.5" x14ac:dyDescent="0.35">
      <c r="B21" s="104" t="s">
        <v>107</v>
      </c>
      <c r="C21" s="105">
        <v>2804</v>
      </c>
      <c r="D21" s="98">
        <v>123</v>
      </c>
      <c r="E21" s="99">
        <f t="shared" si="0"/>
        <v>344892</v>
      </c>
      <c r="F21" s="48">
        <f t="shared" si="1"/>
        <v>72427.320000000007</v>
      </c>
      <c r="G21" s="48">
        <f t="shared" si="2"/>
        <v>417319.32</v>
      </c>
      <c r="H21" s="48">
        <f t="shared" si="3"/>
        <v>24185.639804319962</v>
      </c>
      <c r="I21" s="48">
        <f t="shared" si="4"/>
        <v>42901.048878570538</v>
      </c>
      <c r="J21" s="100">
        <f t="shared" si="9"/>
        <v>172.75534950071327</v>
      </c>
      <c r="K21" s="101">
        <f t="shared" si="10"/>
        <v>484406.0086828905</v>
      </c>
      <c r="L21" s="101">
        <f t="shared" si="5"/>
        <v>484406</v>
      </c>
      <c r="M21" s="102">
        <f t="shared" si="6"/>
        <v>15472.509431615605</v>
      </c>
      <c r="N21" s="102">
        <f t="shared" si="7"/>
        <v>15473</v>
      </c>
      <c r="O21" s="103">
        <f t="shared" si="8"/>
        <v>468933</v>
      </c>
    </row>
    <row r="22" spans="1:15" ht="14.5" x14ac:dyDescent="0.35">
      <c r="B22" s="104" t="s">
        <v>108</v>
      </c>
      <c r="C22" s="105">
        <v>1337</v>
      </c>
      <c r="D22" s="98">
        <v>126</v>
      </c>
      <c r="E22" s="99">
        <f t="shared" si="0"/>
        <v>168462</v>
      </c>
      <c r="F22" s="48">
        <f t="shared" si="1"/>
        <v>35377.019999999997</v>
      </c>
      <c r="G22" s="48">
        <f t="shared" si="2"/>
        <v>203839.02</v>
      </c>
      <c r="H22" s="48">
        <f t="shared" si="3"/>
        <v>11532.168480162549</v>
      </c>
      <c r="I22" s="48">
        <f t="shared" si="4"/>
        <v>20456.027942456778</v>
      </c>
      <c r="J22" s="100">
        <f t="shared" si="9"/>
        <v>176.38519072550486</v>
      </c>
      <c r="K22" s="101">
        <f t="shared" si="10"/>
        <v>235827.2164226193</v>
      </c>
      <c r="L22" s="101">
        <f t="shared" si="5"/>
        <v>235827</v>
      </c>
      <c r="M22" s="102">
        <f t="shared" si="6"/>
        <v>7377.583848099167</v>
      </c>
      <c r="N22" s="102">
        <f t="shared" si="7"/>
        <v>7378</v>
      </c>
      <c r="O22" s="103">
        <f t="shared" si="8"/>
        <v>228449</v>
      </c>
    </row>
    <row r="23" spans="1:15" ht="14.5" x14ac:dyDescent="0.35">
      <c r="A23" s="106"/>
      <c r="B23" s="107" t="s">
        <v>109</v>
      </c>
      <c r="C23" s="106">
        <f>SUM(C4:C22)</f>
        <v>24121</v>
      </c>
      <c r="D23" s="106"/>
      <c r="E23" s="108">
        <f t="shared" ref="E23:H23" si="11">SUM(E2:E22)</f>
        <v>2720617</v>
      </c>
      <c r="F23" s="108">
        <f t="shared" si="11"/>
        <v>571329.56999999995</v>
      </c>
      <c r="G23" s="108">
        <f t="shared" si="11"/>
        <v>3291946.5699999994</v>
      </c>
      <c r="H23" s="108">
        <f t="shared" si="11"/>
        <v>208053.43000000063</v>
      </c>
      <c r="I23" s="108">
        <f>SUM(I5:I22)</f>
        <v>369050.00000000006</v>
      </c>
      <c r="J23" s="106"/>
      <c r="K23" s="108">
        <f t="shared" ref="K23:L23" si="12">SUM(K5:K22)</f>
        <v>3869050</v>
      </c>
      <c r="L23" s="108">
        <f t="shared" si="12"/>
        <v>3869049</v>
      </c>
      <c r="M23" s="108">
        <f t="shared" ref="M23:N23" si="13">SUM(M5:M22)</f>
        <v>133100</v>
      </c>
      <c r="N23" s="108">
        <f t="shared" si="13"/>
        <v>133100</v>
      </c>
      <c r="O23" s="108">
        <f>SUM(O2:O22)</f>
        <v>3735949</v>
      </c>
    </row>
    <row r="24" spans="1:15" ht="14.5" x14ac:dyDescent="0.35">
      <c r="B24" s="95" t="s">
        <v>110</v>
      </c>
      <c r="H24" s="109">
        <f>E25/C23</f>
        <v>8.6254064922681746</v>
      </c>
      <c r="I24" s="109">
        <f>I3/C23</f>
        <v>15.299946105053687</v>
      </c>
      <c r="K24" s="109">
        <f>K23/C23</f>
        <v>160.40172463828199</v>
      </c>
      <c r="M24" s="109">
        <f>M3/C23</f>
        <v>5.518013349363625</v>
      </c>
    </row>
    <row r="25" spans="1:15" ht="14.5" x14ac:dyDescent="0.35">
      <c r="D25" s="120" t="s">
        <v>85</v>
      </c>
      <c r="E25" s="66">
        <f>3500000-G23</f>
        <v>208053.43000000063</v>
      </c>
      <c r="N25" s="66">
        <f>O23+N23</f>
        <v>3869049</v>
      </c>
    </row>
    <row r="26" spans="1:15" ht="14.5" x14ac:dyDescent="0.35">
      <c r="D26" s="121"/>
      <c r="E26" s="109">
        <f>(100*E25)/3500000</f>
        <v>5.9443837142857321</v>
      </c>
    </row>
  </sheetData>
  <mergeCells count="3">
    <mergeCell ref="M1:N1"/>
    <mergeCell ref="K1:L1"/>
    <mergeCell ref="D25:D26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B3"/>
  <sheetViews>
    <sheetView workbookViewId="0"/>
  </sheetViews>
  <sheetFormatPr defaultColWidth="14.453125" defaultRowHeight="15" customHeight="1" x14ac:dyDescent="0.35"/>
  <sheetData>
    <row r="2" spans="1:2" x14ac:dyDescent="0.35">
      <c r="A2" s="3"/>
      <c r="B2" s="110"/>
    </row>
    <row r="3" spans="1:2" x14ac:dyDescent="0.35">
      <c r="A3" s="3"/>
      <c r="B3" s="1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harmonogram</vt:lpstr>
      <vt:lpstr>financování_zadost</vt:lpstr>
      <vt:lpstr>financování_obce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2022-11-28T09:03:23Z</dcterms:created>
  <dcterms:modified xsi:type="dcterms:W3CDTF">2023-02-10T08:50:45Z</dcterms:modified>
</cp:coreProperties>
</file>