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0730" windowHeight="11160"/>
  </bookViews>
  <sheets>
    <sheet name="Vyúčtování (2)" sheetId="2" r:id="rId1"/>
  </sheets>
  <definedNames>
    <definedName name="_xlnm.Print_Area" localSheetId="0">'Vyúčtování (2)'!$A$1:$O$27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2" l="1"/>
  <c r="F24" i="2"/>
  <c r="F25" i="2" l="1"/>
  <c r="I13" i="2" l="1"/>
  <c r="I11" i="2" l="1"/>
  <c r="N23" i="2" l="1"/>
  <c r="M23" i="2"/>
  <c r="L23" i="2"/>
  <c r="E23" i="2"/>
  <c r="K21" i="2"/>
  <c r="I21" i="2"/>
  <c r="D21" i="2"/>
  <c r="K20" i="2"/>
  <c r="I20" i="2"/>
  <c r="D20" i="2"/>
  <c r="K19" i="2"/>
  <c r="I19" i="2"/>
  <c r="D19" i="2"/>
  <c r="K18" i="2"/>
  <c r="I18" i="2"/>
  <c r="D18" i="2"/>
  <c r="K17" i="2"/>
  <c r="I17" i="2"/>
  <c r="D17" i="2"/>
  <c r="K16" i="2"/>
  <c r="I16" i="2"/>
  <c r="D16" i="2"/>
  <c r="K15" i="2"/>
  <c r="I15" i="2"/>
  <c r="D15" i="2"/>
  <c r="K14" i="2"/>
  <c r="I14" i="2"/>
  <c r="D14" i="2"/>
  <c r="K13" i="2"/>
  <c r="D13" i="2"/>
  <c r="K12" i="2"/>
  <c r="I12" i="2"/>
  <c r="D12" i="2"/>
  <c r="K11" i="2"/>
  <c r="D11" i="2"/>
  <c r="K10" i="2"/>
  <c r="I10" i="2"/>
  <c r="D10" i="2"/>
  <c r="K9" i="2"/>
  <c r="I9" i="2"/>
  <c r="D9" i="2"/>
  <c r="K8" i="2"/>
  <c r="I8" i="2"/>
  <c r="D8" i="2"/>
  <c r="K7" i="2"/>
  <c r="I7" i="2"/>
  <c r="D7" i="2"/>
</calcChain>
</file>

<file path=xl/sharedStrings.xml><?xml version="1.0" encoding="utf-8"?>
<sst xmlns="http://schemas.openxmlformats.org/spreadsheetml/2006/main" count="93" uniqueCount="62">
  <si>
    <t>Grantový program</t>
  </si>
  <si>
    <t>Poskytovatel</t>
  </si>
  <si>
    <t>Sociální služba</t>
  </si>
  <si>
    <t>Sdružení TULIPAN, z.s.</t>
  </si>
  <si>
    <t>chráněné bydlení</t>
  </si>
  <si>
    <t>odborné sociální poradenství</t>
  </si>
  <si>
    <t>Déčko Liberec, z.s.</t>
  </si>
  <si>
    <t>Rytmus Liberec, o.p.s.</t>
  </si>
  <si>
    <t>sociální rehabilitace</t>
  </si>
  <si>
    <t>Centrum LIRA, z.ú.</t>
  </si>
  <si>
    <t>raná péče</t>
  </si>
  <si>
    <t>odlehčovací služby</t>
  </si>
  <si>
    <t>DC Jilemnice, p.o.</t>
  </si>
  <si>
    <t>denní stacionář</t>
  </si>
  <si>
    <t>domov se zvláštním režimem</t>
  </si>
  <si>
    <t>Armáda spásy v České republice, z.s.</t>
  </si>
  <si>
    <t>Závazek</t>
  </si>
  <si>
    <t>Vratka</t>
  </si>
  <si>
    <t>Prokazované náklady na ORP</t>
  </si>
  <si>
    <t>stanovený</t>
  </si>
  <si>
    <t>vyúčtovaný</t>
  </si>
  <si>
    <t>vykazovaný</t>
  </si>
  <si>
    <t>měrná jednotka</t>
  </si>
  <si>
    <t>hodina</t>
  </si>
  <si>
    <t>Limit  dotace</t>
  </si>
  <si>
    <t>lůžkoden</t>
  </si>
  <si>
    <t>Poznámka</t>
  </si>
  <si>
    <t>Zpracovala: Kateřina Jandurová</t>
  </si>
  <si>
    <t>naplněnost v %</t>
  </si>
  <si>
    <t>80 - 100%</t>
  </si>
  <si>
    <t>60 -79%</t>
  </si>
  <si>
    <t>40 - 59%</t>
  </si>
  <si>
    <t>20 - 39%</t>
  </si>
  <si>
    <t>0 - 19%</t>
  </si>
  <si>
    <t>Míra naplněnosti</t>
  </si>
  <si>
    <t>Krácení o:</t>
  </si>
  <si>
    <t>navržená poskytovatelem služby</t>
  </si>
  <si>
    <t>požadovaná MJ</t>
  </si>
  <si>
    <t>vypočtená</t>
  </si>
  <si>
    <r>
      <rPr>
        <b/>
        <sz val="26"/>
        <color theme="1"/>
        <rFont val="Arial Narrow"/>
        <family val="2"/>
        <charset val="238"/>
      </rPr>
      <t>Vyúčtování</t>
    </r>
    <r>
      <rPr>
        <b/>
        <sz val="20"/>
        <color theme="1"/>
        <rFont val="Arial Narrow"/>
        <family val="2"/>
        <charset val="238"/>
      </rPr>
      <t xml:space="preserve"> dotací z rozpočtu města Jilemnice a příspěvku spádových obcí</t>
    </r>
  </si>
  <si>
    <t>Přidělená dotace</t>
  </si>
  <si>
    <t>CELKEM</t>
  </si>
  <si>
    <t>FOKUS Semily, z.s.</t>
  </si>
  <si>
    <t>sociálně terapeutické dílny</t>
  </si>
  <si>
    <t>FOKUS Turnov, z.s.</t>
  </si>
  <si>
    <t>podpora samostatného bydlení</t>
  </si>
  <si>
    <r>
      <t xml:space="preserve">80% ze smlouvy </t>
    </r>
    <r>
      <rPr>
        <b/>
        <sz val="9"/>
        <color theme="1"/>
        <rFont val="Arial Narrow"/>
        <family val="2"/>
        <charset val="238"/>
      </rPr>
      <t>(minimum bez sankce)</t>
    </r>
  </si>
  <si>
    <t>ze smlouvy</t>
  </si>
  <si>
    <t>Centrum psychologické podpory, z.s.</t>
  </si>
  <si>
    <t>sociálně aktivizační služby pro rodiny s dětmi</t>
  </si>
  <si>
    <t>Diakonie ČCE - středisko Světlo Vrchlabí</t>
  </si>
  <si>
    <t>Návrat, o.p.s.</t>
  </si>
  <si>
    <t>azylové domy</t>
  </si>
  <si>
    <t>formou grantového programu</t>
  </si>
  <si>
    <t>Dotace vypořádána</t>
  </si>
  <si>
    <t>Oblastní charita Červený Kostelec</t>
  </si>
  <si>
    <t>Dotace vypořádána.</t>
  </si>
  <si>
    <t>na sociální služby zařazené v ZS ORP Jilemnice 2024</t>
  </si>
  <si>
    <t>Most k naději, z.s.</t>
  </si>
  <si>
    <t>terénní programy</t>
  </si>
  <si>
    <t>Připraveno k projednání v ZM Jilemnice dne 9. 4. 2025</t>
  </si>
  <si>
    <t>V Jilemnici 10. 3.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</si>
</sst>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#,##0\ &quot;Kč&quot;;[Red]\-#,##0\ &quot;Kč&quot;"/>
    <numFmt numFmtId="8" formatCode="#,##0.00\ &quot;Kč&quot;;[Red]\-#,##0.00\ &quot;Kč&quot;"/>
    <numFmt numFmtId="164" formatCode="#,##0\ &quot;Kč&quot;"/>
    <numFmt numFmtId="165" formatCode="#,##0.00\ &quot;Kč&quot;"/>
    <numFmt numFmtId="166" formatCode="#,##0.00_ ;[Red]\-#,##0.00\ "/>
    <numFmt numFmtId="167" formatCode="#,##0_ ;[Red]\-#,##0\ 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20"/>
      <color theme="1"/>
      <name val="Arial Narrow"/>
      <family val="2"/>
      <charset val="238"/>
    </font>
    <font>
      <b/>
      <sz val="26"/>
      <color theme="1"/>
      <name val="Arial Narrow"/>
      <family val="2"/>
      <charset val="238"/>
    </font>
    <font>
      <sz val="16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sz val="1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color rgb="FFFF0000"/>
      <name val="Arial Narrow"/>
      <family val="2"/>
      <charset val="238"/>
    </font>
    <font>
      <sz val="11"/>
      <color rgb="FFFF0000"/>
      <name val="Calibri"/>
      <family val="2"/>
      <scheme val="minor"/>
    </font>
    <font>
      <b/>
      <sz val="11"/>
      <color rgb="FFFF0000"/>
      <name val="Arial Narrow"/>
      <family val="2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Fill="1"/>
    <xf numFmtId="0" fontId="0" fillId="0" borderId="0" xfId="0" applyFill="1"/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9" fontId="10" fillId="0" borderId="1" xfId="0" applyNumberFormat="1" applyFont="1" applyFill="1" applyBorder="1"/>
    <xf numFmtId="0" fontId="10" fillId="0" borderId="2" xfId="0" applyFont="1" applyFill="1" applyBorder="1"/>
    <xf numFmtId="0" fontId="10" fillId="0" borderId="8" xfId="0" applyFont="1" applyFill="1" applyBorder="1" applyAlignment="1">
      <alignment wrapText="1"/>
    </xf>
    <xf numFmtId="0" fontId="10" fillId="0" borderId="8" xfId="0" applyFont="1" applyFill="1" applyBorder="1"/>
    <xf numFmtId="164" fontId="10" fillId="0" borderId="8" xfId="0" applyNumberFormat="1" applyFont="1" applyFill="1" applyBorder="1"/>
    <xf numFmtId="0" fontId="9" fillId="0" borderId="8" xfId="0" applyFont="1" applyFill="1" applyBorder="1"/>
    <xf numFmtId="0" fontId="9" fillId="0" borderId="3" xfId="0" applyFont="1" applyFill="1" applyBorder="1"/>
    <xf numFmtId="0" fontId="7" fillId="0" borderId="0" xfId="0" applyFont="1"/>
    <xf numFmtId="164" fontId="7" fillId="0" borderId="0" xfId="0" applyNumberFormat="1" applyFont="1"/>
    <xf numFmtId="8" fontId="7" fillId="0" borderId="0" xfId="0" applyNumberFormat="1" applyFont="1"/>
    <xf numFmtId="0" fontId="9" fillId="0" borderId="0" xfId="0" applyFont="1"/>
    <xf numFmtId="164" fontId="9" fillId="0" borderId="0" xfId="0" applyNumberFormat="1" applyFont="1"/>
    <xf numFmtId="0" fontId="9" fillId="0" borderId="1" xfId="0" applyFont="1" applyBorder="1"/>
    <xf numFmtId="9" fontId="9" fillId="0" borderId="1" xfId="0" applyNumberFormat="1" applyFont="1" applyBorder="1"/>
    <xf numFmtId="164" fontId="10" fillId="0" borderId="8" xfId="0" applyNumberFormat="1" applyFont="1" applyFill="1" applyBorder="1" applyAlignment="1">
      <alignment wrapText="1"/>
    </xf>
    <xf numFmtId="0" fontId="13" fillId="0" borderId="0" xfId="0" applyFont="1" applyFill="1"/>
    <xf numFmtId="0" fontId="15" fillId="0" borderId="0" xfId="0" applyFont="1" applyFill="1"/>
    <xf numFmtId="0" fontId="12" fillId="0" borderId="0" xfId="0" applyFont="1" applyFill="1"/>
    <xf numFmtId="0" fontId="10" fillId="0" borderId="0" xfId="0" applyFont="1"/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6" fillId="0" borderId="0" xfId="0" applyFont="1"/>
    <xf numFmtId="0" fontId="10" fillId="2" borderId="1" xfId="0" applyFont="1" applyFill="1" applyBorder="1" applyAlignment="1">
      <alignment wrapText="1"/>
    </xf>
    <xf numFmtId="9" fontId="10" fillId="2" borderId="1" xfId="0" applyNumberFormat="1" applyFont="1" applyFill="1" applyBorder="1"/>
    <xf numFmtId="165" fontId="10" fillId="2" borderId="1" xfId="0" applyNumberFormat="1" applyFont="1" applyFill="1" applyBorder="1" applyAlignment="1">
      <alignment wrapText="1"/>
    </xf>
    <xf numFmtId="164" fontId="10" fillId="2" borderId="1" xfId="0" applyNumberFormat="1" applyFont="1" applyFill="1" applyBorder="1" applyAlignment="1">
      <alignment wrapText="1"/>
    </xf>
    <xf numFmtId="166" fontId="10" fillId="2" borderId="1" xfId="0" applyNumberFormat="1" applyFont="1" applyFill="1" applyBorder="1" applyAlignment="1">
      <alignment wrapText="1"/>
    </xf>
    <xf numFmtId="166" fontId="10" fillId="2" borderId="1" xfId="0" applyNumberFormat="1" applyFont="1" applyFill="1" applyBorder="1"/>
    <xf numFmtId="167" fontId="10" fillId="2" borderId="1" xfId="0" applyNumberFormat="1" applyFont="1" applyFill="1" applyBorder="1"/>
    <xf numFmtId="8" fontId="11" fillId="2" borderId="1" xfId="0" applyNumberFormat="1" applyFont="1" applyFill="1" applyBorder="1"/>
    <xf numFmtId="0" fontId="10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wrapText="1"/>
    </xf>
    <xf numFmtId="165" fontId="10" fillId="0" borderId="1" xfId="0" applyNumberFormat="1" applyFont="1" applyFill="1" applyBorder="1" applyAlignment="1">
      <alignment wrapText="1"/>
    </xf>
    <xf numFmtId="164" fontId="10" fillId="0" borderId="1" xfId="0" applyNumberFormat="1" applyFont="1" applyFill="1" applyBorder="1"/>
    <xf numFmtId="4" fontId="10" fillId="0" borderId="1" xfId="0" applyNumberFormat="1" applyFont="1" applyFill="1" applyBorder="1"/>
    <xf numFmtId="166" fontId="10" fillId="0" borderId="1" xfId="0" applyNumberFormat="1" applyFont="1" applyFill="1" applyBorder="1" applyAlignment="1">
      <alignment wrapText="1"/>
    </xf>
    <xf numFmtId="167" fontId="10" fillId="0" borderId="1" xfId="0" applyNumberFormat="1" applyFont="1" applyFill="1" applyBorder="1"/>
    <xf numFmtId="8" fontId="11" fillId="0" borderId="1" xfId="0" applyNumberFormat="1" applyFont="1" applyFill="1" applyBorder="1"/>
    <xf numFmtId="0" fontId="10" fillId="0" borderId="1" xfId="0" applyFont="1" applyFill="1" applyBorder="1"/>
    <xf numFmtId="165" fontId="10" fillId="2" borderId="1" xfId="0" applyNumberFormat="1" applyFont="1" applyFill="1" applyBorder="1"/>
    <xf numFmtId="164" fontId="10" fillId="2" borderId="1" xfId="0" applyNumberFormat="1" applyFont="1" applyFill="1" applyBorder="1"/>
    <xf numFmtId="4" fontId="10" fillId="2" borderId="1" xfId="0" applyNumberFormat="1" applyFont="1" applyFill="1" applyBorder="1"/>
    <xf numFmtId="0" fontId="17" fillId="0" borderId="0" xfId="0" applyFont="1" applyFill="1"/>
    <xf numFmtId="9" fontId="10" fillId="0" borderId="1" xfId="0" applyNumberFormat="1" applyFont="1" applyFill="1" applyBorder="1" applyAlignment="1">
      <alignment wrapText="1"/>
    </xf>
    <xf numFmtId="164" fontId="10" fillId="0" borderId="1" xfId="0" applyNumberFormat="1" applyFont="1" applyFill="1" applyBorder="1" applyAlignment="1">
      <alignment wrapText="1"/>
    </xf>
    <xf numFmtId="4" fontId="10" fillId="0" borderId="1" xfId="0" applyNumberFormat="1" applyFont="1" applyFill="1" applyBorder="1" applyAlignment="1">
      <alignment wrapText="1"/>
    </xf>
    <xf numFmtId="166" fontId="10" fillId="2" borderId="1" xfId="0" applyNumberFormat="1" applyFont="1" applyFill="1" applyBorder="1" applyAlignment="1">
      <alignment horizontal="right" wrapText="1"/>
    </xf>
    <xf numFmtId="167" fontId="10" fillId="2" borderId="1" xfId="0" applyNumberFormat="1" applyFont="1" applyFill="1" applyBorder="1" applyAlignment="1">
      <alignment horizontal="right"/>
    </xf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 wrapText="1"/>
    </xf>
    <xf numFmtId="9" fontId="10" fillId="2" borderId="1" xfId="0" applyNumberFormat="1" applyFont="1" applyFill="1" applyBorder="1" applyAlignment="1">
      <alignment horizontal="right"/>
    </xf>
    <xf numFmtId="165" fontId="10" fillId="2" borderId="1" xfId="0" applyNumberFormat="1" applyFont="1" applyFill="1" applyBorder="1" applyAlignment="1">
      <alignment horizontal="right" wrapText="1"/>
    </xf>
    <xf numFmtId="164" fontId="10" fillId="2" borderId="1" xfId="0" applyNumberFormat="1" applyFont="1" applyFill="1" applyBorder="1" applyAlignment="1">
      <alignment horizontal="right" wrapText="1"/>
    </xf>
    <xf numFmtId="4" fontId="10" fillId="2" borderId="1" xfId="0" applyNumberFormat="1" applyFont="1" applyFill="1" applyBorder="1" applyAlignment="1">
      <alignment horizontal="right"/>
    </xf>
    <xf numFmtId="8" fontId="11" fillId="2" borderId="1" xfId="0" applyNumberFormat="1" applyFont="1" applyFill="1" applyBorder="1" applyAlignment="1">
      <alignment horizontal="right"/>
    </xf>
    <xf numFmtId="165" fontId="11" fillId="2" borderId="1" xfId="0" applyNumberFormat="1" applyFont="1" applyFill="1" applyBorder="1" applyAlignment="1">
      <alignment horizontal="right"/>
    </xf>
    <xf numFmtId="165" fontId="10" fillId="0" borderId="1" xfId="0" applyNumberFormat="1" applyFont="1" applyFill="1" applyBorder="1"/>
    <xf numFmtId="3" fontId="10" fillId="0" borderId="1" xfId="0" applyNumberFormat="1" applyFont="1" applyFill="1" applyBorder="1"/>
    <xf numFmtId="4" fontId="10" fillId="2" borderId="1" xfId="0" applyNumberFormat="1" applyFont="1" applyFill="1" applyBorder="1" applyAlignment="1">
      <alignment horizontal="left"/>
    </xf>
    <xf numFmtId="0" fontId="10" fillId="2" borderId="1" xfId="0" applyFont="1" applyFill="1" applyBorder="1"/>
    <xf numFmtId="0" fontId="14" fillId="0" borderId="0" xfId="0" applyFont="1" applyFill="1"/>
    <xf numFmtId="6" fontId="10" fillId="2" borderId="1" xfId="0" applyNumberFormat="1" applyFont="1" applyFill="1" applyBorder="1" applyAlignment="1">
      <alignment wrapText="1"/>
    </xf>
    <xf numFmtId="3" fontId="10" fillId="2" borderId="1" xfId="0" applyNumberFormat="1" applyFont="1" applyFill="1" applyBorder="1" applyAlignment="1">
      <alignment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FFFF"/>
      <color rgb="FFCCFFCC"/>
      <color rgb="FFFFFFCC"/>
      <color rgb="FFCCECFF"/>
      <color rgb="FFFFCCCC"/>
      <color rgb="FF379F7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4"/>
  <sheetViews>
    <sheetView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E20" sqref="E20"/>
    </sheetView>
  </sheetViews>
  <sheetFormatPr defaultRowHeight="16.5" x14ac:dyDescent="0.3"/>
  <cols>
    <col min="1" max="1" width="20.42578125" style="17" customWidth="1"/>
    <col min="2" max="2" width="20.85546875" style="17" customWidth="1"/>
    <col min="3" max="3" width="6" style="17" customWidth="1"/>
    <col min="4" max="4" width="9.140625" style="17" customWidth="1"/>
    <col min="5" max="5" width="17.42578125" style="17" customWidth="1"/>
    <col min="6" max="6" width="13.28515625" style="17" customWidth="1"/>
    <col min="7" max="8" width="11.28515625" style="17" customWidth="1"/>
    <col min="9" max="9" width="9.28515625" style="17" customWidth="1"/>
    <col min="10" max="10" width="12.5703125" style="17" customWidth="1"/>
    <col min="11" max="11" width="8.28515625" style="17" customWidth="1"/>
    <col min="12" max="12" width="15" style="17" customWidth="1"/>
    <col min="13" max="13" width="16.7109375" style="17" customWidth="1"/>
    <col min="14" max="14" width="12.28515625" style="17" customWidth="1"/>
    <col min="15" max="15" width="58" style="17" customWidth="1"/>
  </cols>
  <sheetData>
    <row r="1" spans="1:15" s="2" customFormat="1" ht="33.75" x14ac:dyDescent="0.5">
      <c r="A1" s="74" t="s">
        <v>39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1:15" ht="20.25" x14ac:dyDescent="0.3">
      <c r="A2" s="75" t="s">
        <v>57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</row>
    <row r="3" spans="1:15" ht="18" x14ac:dyDescent="0.25">
      <c r="A3" s="76" t="s">
        <v>53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</row>
    <row r="4" spans="1:15" s="3" customFormat="1" ht="18" x14ac:dyDescent="0.25">
      <c r="A4" s="77" t="s">
        <v>0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</row>
    <row r="5" spans="1:15" s="3" customFormat="1" ht="28.9" customHeight="1" x14ac:dyDescent="0.25">
      <c r="A5" s="72" t="s">
        <v>1</v>
      </c>
      <c r="B5" s="72" t="s">
        <v>2</v>
      </c>
      <c r="C5" s="79" t="s">
        <v>24</v>
      </c>
      <c r="D5" s="80"/>
      <c r="E5" s="81" t="s">
        <v>18</v>
      </c>
      <c r="F5" s="81" t="s">
        <v>40</v>
      </c>
      <c r="G5" s="83" t="s">
        <v>16</v>
      </c>
      <c r="H5" s="84"/>
      <c r="I5" s="84"/>
      <c r="J5" s="84"/>
      <c r="K5" s="85"/>
      <c r="L5" s="71" t="s">
        <v>17</v>
      </c>
      <c r="M5" s="71"/>
      <c r="N5" s="71"/>
      <c r="O5" s="72" t="s">
        <v>26</v>
      </c>
    </row>
    <row r="6" spans="1:15" s="3" customFormat="1" ht="60" x14ac:dyDescent="0.25">
      <c r="A6" s="73"/>
      <c r="B6" s="73"/>
      <c r="C6" s="26" t="s">
        <v>19</v>
      </c>
      <c r="D6" s="27" t="s">
        <v>20</v>
      </c>
      <c r="E6" s="82"/>
      <c r="F6" s="82"/>
      <c r="G6" s="5" t="s">
        <v>22</v>
      </c>
      <c r="H6" s="5" t="s">
        <v>47</v>
      </c>
      <c r="I6" s="5" t="s">
        <v>46</v>
      </c>
      <c r="J6" s="6" t="s">
        <v>21</v>
      </c>
      <c r="K6" s="5" t="s">
        <v>28</v>
      </c>
      <c r="L6" s="5" t="s">
        <v>38</v>
      </c>
      <c r="M6" s="28" t="s">
        <v>36</v>
      </c>
      <c r="N6" s="28" t="s">
        <v>37</v>
      </c>
      <c r="O6" s="73"/>
    </row>
    <row r="7" spans="1:15" s="24" customFormat="1" ht="27.6" customHeight="1" x14ac:dyDescent="0.3">
      <c r="A7" s="30" t="s">
        <v>15</v>
      </c>
      <c r="B7" s="30" t="s">
        <v>14</v>
      </c>
      <c r="C7" s="31">
        <v>0.1</v>
      </c>
      <c r="D7" s="31">
        <f>F7/E7</f>
        <v>2.5790392018987817E-2</v>
      </c>
      <c r="E7" s="32">
        <v>775482.59</v>
      </c>
      <c r="F7" s="33">
        <v>20000</v>
      </c>
      <c r="G7" s="30" t="s">
        <v>25</v>
      </c>
      <c r="H7" s="30">
        <v>366</v>
      </c>
      <c r="I7" s="34">
        <f t="shared" ref="I7:I21" si="0">H7*0.8</f>
        <v>292.8</v>
      </c>
      <c r="J7" s="35">
        <v>366</v>
      </c>
      <c r="K7" s="36">
        <f t="shared" ref="K7:K8" si="1">J7/H7*100</f>
        <v>100</v>
      </c>
      <c r="L7" s="37">
        <v>0</v>
      </c>
      <c r="M7" s="37">
        <v>0</v>
      </c>
      <c r="N7" s="37">
        <v>0</v>
      </c>
      <c r="O7" s="30" t="s">
        <v>54</v>
      </c>
    </row>
    <row r="8" spans="1:15" s="24" customFormat="1" x14ac:dyDescent="0.3">
      <c r="A8" s="38" t="s">
        <v>9</v>
      </c>
      <c r="B8" s="39" t="s">
        <v>10</v>
      </c>
      <c r="C8" s="7">
        <v>0.1</v>
      </c>
      <c r="D8" s="7">
        <f>F8/E8</f>
        <v>9.6434955091400598E-2</v>
      </c>
      <c r="E8" s="40">
        <v>405454.64</v>
      </c>
      <c r="F8" s="41">
        <v>39100</v>
      </c>
      <c r="G8" s="42" t="s">
        <v>23</v>
      </c>
      <c r="H8" s="42">
        <v>516</v>
      </c>
      <c r="I8" s="43">
        <f t="shared" si="0"/>
        <v>412.8</v>
      </c>
      <c r="J8" s="42">
        <v>519</v>
      </c>
      <c r="K8" s="44">
        <f t="shared" si="1"/>
        <v>100.58139534883721</v>
      </c>
      <c r="L8" s="45">
        <v>0</v>
      </c>
      <c r="M8" s="45">
        <v>0</v>
      </c>
      <c r="N8" s="45">
        <v>0</v>
      </c>
      <c r="O8" s="46" t="s">
        <v>54</v>
      </c>
    </row>
    <row r="9" spans="1:15" s="50" customFormat="1" ht="33" x14ac:dyDescent="0.3">
      <c r="A9" s="30" t="s">
        <v>48</v>
      </c>
      <c r="B9" s="30" t="s">
        <v>5</v>
      </c>
      <c r="C9" s="31">
        <v>0.1</v>
      </c>
      <c r="D9" s="31">
        <f t="shared" ref="D9:D19" si="2">F9/E9</f>
        <v>8.3624707365789655E-2</v>
      </c>
      <c r="E9" s="47">
        <v>215247.39</v>
      </c>
      <c r="F9" s="48">
        <v>18000</v>
      </c>
      <c r="G9" s="49" t="s">
        <v>23</v>
      </c>
      <c r="H9" s="49">
        <v>240</v>
      </c>
      <c r="I9" s="34">
        <f t="shared" si="0"/>
        <v>192</v>
      </c>
      <c r="J9" s="49">
        <v>240</v>
      </c>
      <c r="K9" s="36">
        <f>J9/H9*100</f>
        <v>100</v>
      </c>
      <c r="L9" s="37">
        <v>0</v>
      </c>
      <c r="M9" s="37">
        <v>0</v>
      </c>
      <c r="N9" s="37">
        <v>0</v>
      </c>
      <c r="O9" s="30" t="s">
        <v>54</v>
      </c>
    </row>
    <row r="10" spans="1:15" s="24" customFormat="1" ht="33" x14ac:dyDescent="0.3">
      <c r="A10" s="46" t="s">
        <v>6</v>
      </c>
      <c r="B10" s="39" t="s">
        <v>5</v>
      </c>
      <c r="C10" s="51">
        <v>0.1</v>
      </c>
      <c r="D10" s="7">
        <f>F10/E10</f>
        <v>9.9998675514231597E-2</v>
      </c>
      <c r="E10" s="40">
        <v>151002</v>
      </c>
      <c r="F10" s="52">
        <v>15100</v>
      </c>
      <c r="G10" s="53" t="s">
        <v>23</v>
      </c>
      <c r="H10" s="53">
        <v>200</v>
      </c>
      <c r="I10" s="43">
        <f t="shared" si="0"/>
        <v>160</v>
      </c>
      <c r="J10" s="42">
        <v>207</v>
      </c>
      <c r="K10" s="44">
        <f t="shared" ref="K10:K20" si="3">J10/H10*100</f>
        <v>103.49999999999999</v>
      </c>
      <c r="L10" s="45">
        <v>0</v>
      </c>
      <c r="M10" s="45">
        <v>0</v>
      </c>
      <c r="N10" s="45">
        <v>0</v>
      </c>
      <c r="O10" s="39" t="s">
        <v>54</v>
      </c>
    </row>
    <row r="11" spans="1:15" s="22" customFormat="1" x14ac:dyDescent="0.3">
      <c r="A11" s="56" t="s">
        <v>12</v>
      </c>
      <c r="B11" s="57" t="s">
        <v>13</v>
      </c>
      <c r="C11" s="58">
        <v>0.1</v>
      </c>
      <c r="D11" s="58">
        <f t="shared" si="2"/>
        <v>0.1</v>
      </c>
      <c r="E11" s="59">
        <v>1320000</v>
      </c>
      <c r="F11" s="60">
        <v>132000</v>
      </c>
      <c r="G11" s="66" t="s">
        <v>23</v>
      </c>
      <c r="H11" s="61">
        <v>1600</v>
      </c>
      <c r="I11" s="54">
        <f t="shared" si="0"/>
        <v>1280</v>
      </c>
      <c r="J11" s="61">
        <v>1299.5</v>
      </c>
      <c r="K11" s="55">
        <f t="shared" si="3"/>
        <v>81.21875</v>
      </c>
      <c r="L11" s="62">
        <v>0</v>
      </c>
      <c r="M11" s="63">
        <v>0</v>
      </c>
      <c r="N11" s="63">
        <v>0</v>
      </c>
      <c r="O11" s="30" t="s">
        <v>54</v>
      </c>
    </row>
    <row r="12" spans="1:15" s="22" customFormat="1" x14ac:dyDescent="0.3">
      <c r="A12" s="38" t="s">
        <v>12</v>
      </c>
      <c r="B12" s="39" t="s">
        <v>11</v>
      </c>
      <c r="C12" s="7">
        <v>0.1</v>
      </c>
      <c r="D12" s="7">
        <f t="shared" si="2"/>
        <v>0.1</v>
      </c>
      <c r="E12" s="64">
        <v>1350000</v>
      </c>
      <c r="F12" s="41">
        <v>135000</v>
      </c>
      <c r="G12" s="42" t="s">
        <v>25</v>
      </c>
      <c r="H12" s="65">
        <v>460</v>
      </c>
      <c r="I12" s="43">
        <f t="shared" si="0"/>
        <v>368</v>
      </c>
      <c r="J12" s="42">
        <v>431</v>
      </c>
      <c r="K12" s="44">
        <f t="shared" si="3"/>
        <v>93.695652173913047</v>
      </c>
      <c r="L12" s="45">
        <v>0</v>
      </c>
      <c r="M12" s="45">
        <v>0</v>
      </c>
      <c r="N12" s="45">
        <v>0</v>
      </c>
      <c r="O12" s="39" t="s">
        <v>54</v>
      </c>
    </row>
    <row r="13" spans="1:15" s="22" customFormat="1" ht="33" x14ac:dyDescent="0.3">
      <c r="A13" s="30" t="s">
        <v>50</v>
      </c>
      <c r="B13" s="30" t="s">
        <v>49</v>
      </c>
      <c r="C13" s="31">
        <v>0.1</v>
      </c>
      <c r="D13" s="31">
        <f t="shared" si="2"/>
        <v>0.10344352147297645</v>
      </c>
      <c r="E13" s="47">
        <v>2320106.63</v>
      </c>
      <c r="F13" s="48">
        <v>240000</v>
      </c>
      <c r="G13" s="49" t="s">
        <v>23</v>
      </c>
      <c r="H13" s="49">
        <v>3632</v>
      </c>
      <c r="I13" s="34">
        <f t="shared" si="0"/>
        <v>2905.6000000000004</v>
      </c>
      <c r="J13" s="49">
        <v>3957.83</v>
      </c>
      <c r="K13" s="36">
        <f t="shared" si="3"/>
        <v>108.97109030837004</v>
      </c>
      <c r="L13" s="37">
        <v>0</v>
      </c>
      <c r="M13" s="37">
        <v>0</v>
      </c>
      <c r="N13" s="37">
        <v>0</v>
      </c>
      <c r="O13" s="30" t="s">
        <v>54</v>
      </c>
    </row>
    <row r="14" spans="1:15" s="50" customFormat="1" ht="33" x14ac:dyDescent="0.3">
      <c r="A14" s="46" t="s">
        <v>42</v>
      </c>
      <c r="B14" s="39" t="s">
        <v>43</v>
      </c>
      <c r="C14" s="7">
        <v>0.1</v>
      </c>
      <c r="D14" s="7">
        <f t="shared" si="2"/>
        <v>6.2377306066727679E-2</v>
      </c>
      <c r="E14" s="64">
        <v>1122203</v>
      </c>
      <c r="F14" s="41">
        <v>70000</v>
      </c>
      <c r="G14" s="42" t="s">
        <v>23</v>
      </c>
      <c r="H14" s="42">
        <v>2200</v>
      </c>
      <c r="I14" s="43">
        <f t="shared" si="0"/>
        <v>1760</v>
      </c>
      <c r="J14" s="42">
        <v>2443.33</v>
      </c>
      <c r="K14" s="44">
        <f t="shared" si="3"/>
        <v>111.06045454545455</v>
      </c>
      <c r="L14" s="45">
        <v>0</v>
      </c>
      <c r="M14" s="45">
        <v>0</v>
      </c>
      <c r="N14" s="45">
        <v>0</v>
      </c>
      <c r="O14" s="39" t="s">
        <v>56</v>
      </c>
    </row>
    <row r="15" spans="1:15" s="50" customFormat="1" ht="33" x14ac:dyDescent="0.3">
      <c r="A15" s="67" t="s">
        <v>44</v>
      </c>
      <c r="B15" s="30" t="s">
        <v>45</v>
      </c>
      <c r="C15" s="31">
        <v>0.1</v>
      </c>
      <c r="D15" s="31">
        <f>F15/E15</f>
        <v>6.6113948548410323E-2</v>
      </c>
      <c r="E15" s="47">
        <v>830248.4</v>
      </c>
      <c r="F15" s="48">
        <v>54891</v>
      </c>
      <c r="G15" s="49" t="s">
        <v>23</v>
      </c>
      <c r="H15" s="49">
        <v>1420.8</v>
      </c>
      <c r="I15" s="34">
        <f t="shared" si="0"/>
        <v>1136.6400000000001</v>
      </c>
      <c r="J15" s="49">
        <v>1377.415</v>
      </c>
      <c r="K15" s="36">
        <f t="shared" si="3"/>
        <v>96.946438626126124</v>
      </c>
      <c r="L15" s="37">
        <v>0</v>
      </c>
      <c r="M15" s="37">
        <v>0</v>
      </c>
      <c r="N15" s="37">
        <v>0</v>
      </c>
      <c r="O15" s="30" t="s">
        <v>56</v>
      </c>
    </row>
    <row r="16" spans="1:15" s="50" customFormat="1" x14ac:dyDescent="0.3">
      <c r="A16" s="46" t="s">
        <v>44</v>
      </c>
      <c r="B16" s="39" t="s">
        <v>8</v>
      </c>
      <c r="C16" s="7">
        <v>0.1</v>
      </c>
      <c r="D16" s="7">
        <f t="shared" si="2"/>
        <v>5.5474156293652696E-2</v>
      </c>
      <c r="E16" s="64">
        <v>428109.26</v>
      </c>
      <c r="F16" s="41">
        <v>23749</v>
      </c>
      <c r="G16" s="42" t="s">
        <v>23</v>
      </c>
      <c r="H16" s="42">
        <v>290.56</v>
      </c>
      <c r="I16" s="43">
        <f t="shared" si="0"/>
        <v>232.44800000000001</v>
      </c>
      <c r="J16" s="42">
        <v>596.5</v>
      </c>
      <c r="K16" s="44">
        <f t="shared" si="3"/>
        <v>205.29322687224672</v>
      </c>
      <c r="L16" s="45">
        <v>0</v>
      </c>
      <c r="M16" s="45">
        <v>0</v>
      </c>
      <c r="N16" s="45">
        <v>0</v>
      </c>
      <c r="O16" s="39" t="s">
        <v>54</v>
      </c>
    </row>
    <row r="17" spans="1:15" s="68" customFormat="1" x14ac:dyDescent="0.3">
      <c r="A17" s="30" t="s">
        <v>58</v>
      </c>
      <c r="B17" s="30" t="s">
        <v>59</v>
      </c>
      <c r="C17" s="31">
        <v>0.1</v>
      </c>
      <c r="D17" s="31">
        <f t="shared" si="2"/>
        <v>9.9151452408441032E-2</v>
      </c>
      <c r="E17" s="47">
        <v>505186.75</v>
      </c>
      <c r="F17" s="48">
        <v>50090</v>
      </c>
      <c r="G17" s="49" t="s">
        <v>23</v>
      </c>
      <c r="H17" s="49">
        <v>540</v>
      </c>
      <c r="I17" s="34">
        <f t="shared" si="0"/>
        <v>432</v>
      </c>
      <c r="J17" s="49">
        <v>550</v>
      </c>
      <c r="K17" s="36">
        <f t="shared" si="3"/>
        <v>101.85185185185186</v>
      </c>
      <c r="L17" s="37">
        <v>0</v>
      </c>
      <c r="M17" s="37">
        <v>0</v>
      </c>
      <c r="N17" s="37">
        <v>0</v>
      </c>
      <c r="O17" s="30" t="s">
        <v>54</v>
      </c>
    </row>
    <row r="18" spans="1:15" s="24" customFormat="1" x14ac:dyDescent="0.3">
      <c r="A18" s="46" t="s">
        <v>51</v>
      </c>
      <c r="B18" s="39" t="s">
        <v>52</v>
      </c>
      <c r="C18" s="7">
        <v>0.1</v>
      </c>
      <c r="D18" s="7">
        <f t="shared" si="2"/>
        <v>9.0526885487895628E-2</v>
      </c>
      <c r="E18" s="64">
        <v>215626.55</v>
      </c>
      <c r="F18" s="41">
        <v>19520</v>
      </c>
      <c r="G18" s="42" t="s">
        <v>25</v>
      </c>
      <c r="H18" s="42">
        <v>300</v>
      </c>
      <c r="I18" s="43">
        <f t="shared" si="0"/>
        <v>240</v>
      </c>
      <c r="J18" s="42">
        <v>308</v>
      </c>
      <c r="K18" s="44">
        <f t="shared" si="3"/>
        <v>102.66666666666666</v>
      </c>
      <c r="L18" s="45">
        <v>0</v>
      </c>
      <c r="M18" s="45">
        <v>0</v>
      </c>
      <c r="N18" s="45">
        <v>0</v>
      </c>
      <c r="O18" s="39" t="s">
        <v>54</v>
      </c>
    </row>
    <row r="19" spans="1:15" s="23" customFormat="1" ht="33" x14ac:dyDescent="0.3">
      <c r="A19" s="57" t="s">
        <v>55</v>
      </c>
      <c r="B19" s="30" t="s">
        <v>11</v>
      </c>
      <c r="C19" s="31">
        <v>0.1</v>
      </c>
      <c r="D19" s="31">
        <f t="shared" si="2"/>
        <v>4.7663831193012825E-2</v>
      </c>
      <c r="E19" s="47">
        <v>209802.69</v>
      </c>
      <c r="F19" s="48">
        <v>10000</v>
      </c>
      <c r="G19" s="49" t="s">
        <v>25</v>
      </c>
      <c r="H19" s="49">
        <v>40</v>
      </c>
      <c r="I19" s="34">
        <f t="shared" si="0"/>
        <v>32</v>
      </c>
      <c r="J19" s="49">
        <v>51</v>
      </c>
      <c r="K19" s="36">
        <f t="shared" si="3"/>
        <v>127.49999999999999</v>
      </c>
      <c r="L19" s="37">
        <v>0</v>
      </c>
      <c r="M19" s="37">
        <v>0</v>
      </c>
      <c r="N19" s="37">
        <v>0</v>
      </c>
      <c r="O19" s="30" t="s">
        <v>54</v>
      </c>
    </row>
    <row r="20" spans="1:15" s="23" customFormat="1" x14ac:dyDescent="0.3">
      <c r="A20" s="46" t="s">
        <v>7</v>
      </c>
      <c r="B20" s="39" t="s">
        <v>8</v>
      </c>
      <c r="C20" s="7">
        <v>0.1</v>
      </c>
      <c r="D20" s="7">
        <f>F20/E20</f>
        <v>4.5714634016259172E-2</v>
      </c>
      <c r="E20" s="64">
        <v>656245</v>
      </c>
      <c r="F20" s="41">
        <v>30000</v>
      </c>
      <c r="G20" s="42" t="s">
        <v>23</v>
      </c>
      <c r="H20" s="42">
        <v>1190</v>
      </c>
      <c r="I20" s="43">
        <f t="shared" si="0"/>
        <v>952</v>
      </c>
      <c r="J20" s="42">
        <v>1070</v>
      </c>
      <c r="K20" s="44">
        <f t="shared" si="3"/>
        <v>89.915966386554629</v>
      </c>
      <c r="L20" s="45">
        <v>0</v>
      </c>
      <c r="M20" s="45">
        <v>0</v>
      </c>
      <c r="N20" s="45">
        <v>0</v>
      </c>
      <c r="O20" s="39" t="s">
        <v>54</v>
      </c>
    </row>
    <row r="21" spans="1:15" s="23" customFormat="1" x14ac:dyDescent="0.3">
      <c r="A21" s="67" t="s">
        <v>3</v>
      </c>
      <c r="B21" s="67" t="s">
        <v>4</v>
      </c>
      <c r="C21" s="31">
        <v>0.1</v>
      </c>
      <c r="D21" s="31">
        <f>F21/E21</f>
        <v>9.6744436445334897E-2</v>
      </c>
      <c r="E21" s="32">
        <v>600344.6</v>
      </c>
      <c r="F21" s="69">
        <v>58080</v>
      </c>
      <c r="G21" s="30" t="s">
        <v>25</v>
      </c>
      <c r="H21" s="70">
        <v>366</v>
      </c>
      <c r="I21" s="34">
        <f t="shared" si="0"/>
        <v>292.8</v>
      </c>
      <c r="J21" s="35">
        <v>322</v>
      </c>
      <c r="K21" s="36">
        <f>J21/H21*100</f>
        <v>87.978142076502735</v>
      </c>
      <c r="L21" s="37">
        <v>0</v>
      </c>
      <c r="M21" s="37">
        <v>0</v>
      </c>
      <c r="N21" s="37">
        <v>0</v>
      </c>
      <c r="O21" s="30" t="s">
        <v>54</v>
      </c>
    </row>
    <row r="22" spans="1:15" s="4" customFormat="1" x14ac:dyDescent="0.3">
      <c r="A22" s="8"/>
      <c r="B22" s="9"/>
      <c r="C22" s="10"/>
      <c r="D22" s="7"/>
      <c r="E22" s="9"/>
      <c r="F22" s="21"/>
      <c r="G22" s="9"/>
      <c r="H22" s="9"/>
      <c r="I22" s="9"/>
      <c r="J22" s="11"/>
      <c r="K22" s="12"/>
      <c r="L22" s="12"/>
      <c r="M22" s="12"/>
      <c r="N22" s="12"/>
      <c r="O22" s="13"/>
    </row>
    <row r="23" spans="1:15" s="1" customFormat="1" ht="34.9" customHeight="1" x14ac:dyDescent="0.3">
      <c r="A23" s="14" t="s">
        <v>41</v>
      </c>
      <c r="B23" s="14"/>
      <c r="C23" s="14"/>
      <c r="D23" s="14"/>
      <c r="E23" s="16">
        <f>SUM(E7:E22)</f>
        <v>11105059.5</v>
      </c>
      <c r="F23" s="16">
        <f>SUM(F7:F20)</f>
        <v>857450</v>
      </c>
      <c r="G23" s="14"/>
      <c r="H23" s="14"/>
      <c r="I23" s="14"/>
      <c r="J23" s="15"/>
      <c r="K23" s="14"/>
      <c r="L23" s="16">
        <f>SUM(L7:L22)</f>
        <v>0</v>
      </c>
      <c r="M23" s="16">
        <f>SUM(M7:M22)</f>
        <v>0</v>
      </c>
      <c r="N23" s="16">
        <f>SUM(N7:N22)</f>
        <v>0</v>
      </c>
      <c r="O23" s="14"/>
    </row>
    <row r="24" spans="1:15" s="1" customFormat="1" ht="34.9" customHeight="1" x14ac:dyDescent="0.3">
      <c r="A24" s="29" t="s">
        <v>60</v>
      </c>
      <c r="B24" s="14"/>
      <c r="C24" s="14"/>
      <c r="D24" s="14"/>
      <c r="E24" s="16"/>
      <c r="F24" s="16">
        <f>F21</f>
        <v>58080</v>
      </c>
      <c r="G24" s="14"/>
      <c r="H24" s="14"/>
      <c r="I24" s="14"/>
      <c r="J24" s="15"/>
      <c r="K24" s="14"/>
      <c r="L24" s="16"/>
      <c r="M24" s="16"/>
      <c r="N24" s="16"/>
      <c r="O24" s="14"/>
    </row>
    <row r="25" spans="1:15" s="1" customFormat="1" x14ac:dyDescent="0.3">
      <c r="A25" s="14"/>
      <c r="B25" s="14"/>
      <c r="C25" s="14"/>
      <c r="D25" s="14"/>
      <c r="E25" s="14"/>
      <c r="F25" s="16">
        <f>F24+F23</f>
        <v>915530</v>
      </c>
      <c r="G25" s="14"/>
      <c r="H25" s="14"/>
      <c r="I25" s="14"/>
      <c r="J25" s="15"/>
      <c r="K25" s="14"/>
      <c r="L25" s="16"/>
      <c r="M25" s="16"/>
      <c r="N25" s="16"/>
      <c r="O25" s="14"/>
    </row>
    <row r="26" spans="1:15" x14ac:dyDescent="0.3">
      <c r="A26" s="25" t="s">
        <v>61</v>
      </c>
      <c r="J26" s="18"/>
    </row>
    <row r="27" spans="1:15" x14ac:dyDescent="0.3">
      <c r="A27" s="17" t="s">
        <v>27</v>
      </c>
      <c r="J27" s="18"/>
    </row>
    <row r="28" spans="1:15" x14ac:dyDescent="0.3">
      <c r="J28" s="18"/>
    </row>
    <row r="29" spans="1:15" x14ac:dyDescent="0.3">
      <c r="B29" s="19" t="s">
        <v>34</v>
      </c>
      <c r="C29" s="19" t="s">
        <v>35</v>
      </c>
      <c r="J29" s="18"/>
    </row>
    <row r="30" spans="1:15" x14ac:dyDescent="0.3">
      <c r="B30" s="19" t="s">
        <v>29</v>
      </c>
      <c r="C30" s="19">
        <v>0</v>
      </c>
      <c r="J30" s="18"/>
    </row>
    <row r="31" spans="1:15" x14ac:dyDescent="0.3">
      <c r="B31" s="19" t="s">
        <v>30</v>
      </c>
      <c r="C31" s="20">
        <v>0.3</v>
      </c>
      <c r="J31" s="18"/>
    </row>
    <row r="32" spans="1:15" x14ac:dyDescent="0.3">
      <c r="B32" s="19" t="s">
        <v>31</v>
      </c>
      <c r="C32" s="20">
        <v>0.5</v>
      </c>
    </row>
    <row r="33" spans="2:3" x14ac:dyDescent="0.3">
      <c r="B33" s="19" t="s">
        <v>32</v>
      </c>
      <c r="C33" s="20">
        <v>0.7</v>
      </c>
    </row>
    <row r="34" spans="2:3" x14ac:dyDescent="0.3">
      <c r="B34" s="19" t="s">
        <v>33</v>
      </c>
      <c r="C34" s="20">
        <v>1</v>
      </c>
    </row>
  </sheetData>
  <mergeCells count="12">
    <mergeCell ref="L5:N5"/>
    <mergeCell ref="O5:O6"/>
    <mergeCell ref="A1:O1"/>
    <mergeCell ref="A2:O2"/>
    <mergeCell ref="A3:O3"/>
    <mergeCell ref="A4:O4"/>
    <mergeCell ref="A5:A6"/>
    <mergeCell ref="B5:B6"/>
    <mergeCell ref="C5:D5"/>
    <mergeCell ref="E5:E6"/>
    <mergeCell ref="F5:F6"/>
    <mergeCell ref="G5:K5"/>
  </mergeCells>
  <pageMargins left="0.7" right="0.7" top="0.75" bottom="0.75" header="0.3" footer="0.3"/>
  <pageSetup paperSize="9" scale="54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Vyúčtování (2)</vt:lpstr>
      <vt:lpstr>'Vyúčtování (2)'!Oblast_tisku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2025-03-26T10:03:44Z</dcterms:modified>
</cp:coreProperties>
</file>