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durová\Sociální\Dotace na ZS Jilemnice\Svazek Jilemnicko\Jilemnicko - společenství obcí od 2024\ZM a ZO příspěvek 2026\Vyúčtování příspěvku 2025\"/>
    </mc:Choice>
  </mc:AlternateContent>
  <bookViews>
    <workbookView xWindow="-108" yWindow="-108" windowWidth="23256" windowHeight="12576" activeTab="1"/>
  </bookViews>
  <sheets>
    <sheet name="schválené" sheetId="1" r:id="rId1"/>
    <sheet name="správné + 2026" sheetId="2" r:id="rId2"/>
  </sheets>
  <definedNames>
    <definedName name="_xlnm.Print_Titles" localSheetId="0">schválené!$4:$6</definedName>
    <definedName name="_xlnm.Print_Area" localSheetId="1">'správné + 2026'!$A$1:$I$43</definedName>
  </definedNames>
  <calcPr calcId="162913"/>
</workbook>
</file>

<file path=xl/calcChain.xml><?xml version="1.0" encoding="utf-8"?>
<calcChain xmlns="http://schemas.openxmlformats.org/spreadsheetml/2006/main">
  <c r="E40" i="2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7" i="1"/>
  <c r="E39" i="2" l="1"/>
  <c r="E38" i="2"/>
  <c r="D34" i="2" l="1"/>
  <c r="I19" i="2" s="1"/>
  <c r="E41" i="2"/>
  <c r="I23" i="2"/>
  <c r="I22" i="2"/>
  <c r="I14" i="2"/>
  <c r="I27" i="2"/>
  <c r="I21" i="2"/>
  <c r="I13" i="2"/>
  <c r="I12" i="2"/>
  <c r="I18" i="2"/>
  <c r="I10" i="2"/>
  <c r="I17" i="2"/>
  <c r="I9" i="2"/>
  <c r="I16" i="2"/>
  <c r="I15" i="2"/>
  <c r="I20" i="2"/>
  <c r="I25" i="2"/>
  <c r="I24" i="2"/>
  <c r="I8" i="2"/>
  <c r="I26" i="2" l="1"/>
  <c r="I11" i="2"/>
  <c r="H28" i="2"/>
  <c r="G8" i="2"/>
  <c r="C28" i="2"/>
  <c r="E28" i="2"/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F8" i="2"/>
  <c r="D28" i="2" l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F28" i="2" l="1"/>
  <c r="F29" i="2" s="1"/>
  <c r="I28" i="2"/>
  <c r="G28" i="2"/>
  <c r="E42" i="2" s="1"/>
  <c r="D28" i="1" l="1"/>
  <c r="F28" i="1" l="1"/>
</calcChain>
</file>

<file path=xl/sharedStrings.xml><?xml version="1.0" encoding="utf-8"?>
<sst xmlns="http://schemas.openxmlformats.org/spreadsheetml/2006/main" count="128" uniqueCount="84">
  <si>
    <t>obce</t>
  </si>
  <si>
    <t>celkem</t>
  </si>
  <si>
    <t>CZ0514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</si>
  <si>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</si>
  <si>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</si>
  <si>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</si>
  <si>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</si>
  <si>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</si>
  <si>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</si>
  <si>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</si>
  <si>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</si>
  <si>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</si>
  <si>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</si>
  <si>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</si>
  <si>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</si>
  <si>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</si>
  <si>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</si>
  <si>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Jilemnice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</si>
  <si>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</si>
  <si>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</si>
  <si>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</si>
  <si>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</si>
  <si>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</si>
  <si>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</si>
  <si>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</si>
  <si>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</si>
  <si>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</si>
  <si>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</si>
  <si>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</si>
  <si>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</si>
  <si>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</si>
  <si>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</si>
  <si>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</si>
  <si>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</si>
  <si>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</si>
  <si>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Studenec</t>
  </si>
  <si>
    <t>577553</t>
  </si>
  <si>
    <t>Svojek</t>
  </si>
  <si>
    <t>577561</t>
  </si>
  <si>
    <t>Víchová nad Jizerou</t>
  </si>
  <si>
    <t>577651</t>
  </si>
  <si>
    <t>Vítkovice</t>
  </si>
  <si>
    <t>577669</t>
  </si>
  <si>
    <t>Total</t>
  </si>
  <si>
    <t>LAU 1</t>
  </si>
  <si>
    <t>LAU 2</t>
  </si>
  <si>
    <t>okresu</t>
  </si>
  <si>
    <t>ORP Jilemnice</t>
  </si>
  <si>
    <t>CELKEM</t>
  </si>
  <si>
    <t>Počet obyvatel</t>
  </si>
  <si>
    <t>Výše příspěvku na obyvatele</t>
  </si>
  <si>
    <t>variabilní symbol</t>
  </si>
  <si>
    <t>Potřebná výše prostředků pro soc.služby</t>
  </si>
  <si>
    <t>zaokrouhleno na celé koruny nahoru</t>
  </si>
  <si>
    <t>finální částka po korekci zaokrouhlování</t>
  </si>
  <si>
    <t>Výše příspěvku</t>
  </si>
  <si>
    <t>Počet obyvatel v obcích České republiky k 1. 1. 2023</t>
  </si>
  <si>
    <t>https://www.czso.cz/csu/czso/pocet-obyvatel-v-obcich-k-112023</t>
  </si>
  <si>
    <t>se zaokrouhlením na 12 desetinných míst</t>
  </si>
  <si>
    <t>Výše příspěvku (celé koruny)</t>
  </si>
  <si>
    <r>
      <t xml:space="preserve">Kód   </t>
    </r>
    <r>
      <rPr>
        <i/>
        <sz val="8"/>
        <rFont val="Arial Narrow"/>
        <family val="2"/>
        <charset val="238"/>
      </rPr>
      <t>Code</t>
    </r>
  </si>
  <si>
    <r>
      <t xml:space="preserve">Název obce
</t>
    </r>
    <r>
      <rPr>
        <i/>
        <sz val="8"/>
        <rFont val="Arial Narrow"/>
        <family val="2"/>
        <charset val="238"/>
      </rPr>
      <t>Name of municipality</t>
    </r>
  </si>
  <si>
    <r>
      <t xml:space="preserve">Počet obyvatel   </t>
    </r>
    <r>
      <rPr>
        <i/>
        <sz val="8"/>
        <rFont val="Arial Narrow"/>
        <family val="2"/>
        <charset val="238"/>
      </rPr>
      <t>Population</t>
    </r>
  </si>
  <si>
    <t>Výše příspěvku SKUTEČNOST bez Jilemnice</t>
  </si>
  <si>
    <t>Výpočet výše příspěvku pro rok 2025</t>
  </si>
  <si>
    <t>V Jilemnici dne 24. 10. 2024</t>
  </si>
  <si>
    <t>Počet obyvatel k 1.1.2023</t>
  </si>
  <si>
    <t>Počet obyvatel k 1.1.2024</t>
  </si>
  <si>
    <t>Sprvánvý výpočet příspěvku</t>
  </si>
  <si>
    <t>Původní výpočet příspěvku</t>
  </si>
  <si>
    <t>Výše příspěvku na rok 2026</t>
  </si>
  <si>
    <t>Výše příspěvku na rok 2025</t>
  </si>
  <si>
    <t>Počet obyvatel v obcích České republiky k 1. 1. 2025</t>
  </si>
  <si>
    <t>Výpočet výše příspěvku pro rok 2026</t>
  </si>
  <si>
    <t>https://csu.gov.cz/produkty/pocet-obyvatel-v-obcich-rlm0s92pwn</t>
  </si>
  <si>
    <t>Výpočet příspěvku na rok 2026</t>
  </si>
  <si>
    <t>Počet obyvatel k 1.1.2025</t>
  </si>
  <si>
    <t>Schválená výše příspěvku 2025</t>
  </si>
  <si>
    <t>Správná výše příspěvku 2025</t>
  </si>
  <si>
    <t>Příspěvek 2026 se započítaným ROZDÍLEM 2025</t>
  </si>
  <si>
    <t>ROZDÍL 2025</t>
  </si>
  <si>
    <t>Převod z roku 2025</t>
  </si>
  <si>
    <t xml:space="preserve">V roce 2025 vybráno více o </t>
  </si>
  <si>
    <t>Výše příspěvku SKUTEČNOST
+ 2.814 rozdíl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</si>
</sst>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#,##0\ &quot;Kč&quot;;[Red]\-#,##0\ &quot;Kč&quot;"/>
    <numFmt numFmtId="164" formatCode="#,##0.00\ &quot;Kč&quot;"/>
    <numFmt numFmtId="165" formatCode="#,##0;[Red]#,##0"/>
    <numFmt numFmtId="166" formatCode="#,##0_ ;[Red]\-#,##0\ "/>
    <numFmt numFmtId="167" formatCode="#,##0.000000000000_ ;[Red]\-#,##0.000000000000\ "/>
  </numFmts>
  <fonts count="25" x14ac:knownFonts="1">
    <font>
      <sz val="10"/>
      <name val="Helv"/>
      <charset val="238"/>
    </font>
    <font>
      <sz val="9"/>
      <name val="Arial CE"/>
      <family val="2"/>
      <charset val="238"/>
    </font>
    <font>
      <u/>
      <sz val="10"/>
      <color theme="10"/>
      <name val="Helv"/>
      <charset val="238"/>
    </font>
    <font>
      <b/>
      <sz val="11"/>
      <color rgb="FF7030A0"/>
      <name val="Arial CE"/>
      <charset val="238"/>
    </font>
    <font>
      <b/>
      <sz val="11"/>
      <name val="Arial CE"/>
      <family val="2"/>
      <charset val="238"/>
    </font>
    <font>
      <b/>
      <sz val="11"/>
      <color rgb="FFFF0000"/>
      <name val="Arial CE"/>
      <charset val="238"/>
    </font>
    <font>
      <b/>
      <sz val="12"/>
      <name val="Arial CE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7030A0"/>
      <name val="Arial Narrow"/>
      <family val="2"/>
      <charset val="238"/>
    </font>
    <font>
      <b/>
      <sz val="12"/>
      <name val="Arial Narrow"/>
      <family val="2"/>
      <charset val="238"/>
    </font>
    <font>
      <u/>
      <sz val="10"/>
      <color theme="10"/>
      <name val="Arial Narrow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color rgb="FF7030A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"/>
      <family val="2"/>
      <charset val="238"/>
    </font>
    <font>
      <b/>
      <sz val="12"/>
      <color rgb="FF7030A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Fill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/>
    <xf numFmtId="0" fontId="14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2" fillId="0" borderId="1" xfId="0" applyFont="1" applyBorder="1"/>
    <xf numFmtId="0" fontId="18" fillId="2" borderId="9" xfId="0" applyFont="1" applyFill="1" applyBorder="1" applyAlignment="1"/>
    <xf numFmtId="0" fontId="12" fillId="0" borderId="8" xfId="0" applyFont="1" applyBorder="1" applyAlignment="1">
      <alignment wrapText="1"/>
    </xf>
    <xf numFmtId="0" fontId="8" fillId="0" borderId="8" xfId="0" applyFont="1" applyBorder="1" applyAlignment="1">
      <alignment horizontal="center"/>
    </xf>
    <xf numFmtId="0" fontId="8" fillId="3" borderId="8" xfId="0" applyFont="1" applyFill="1" applyBorder="1" applyAlignment="1"/>
    <xf numFmtId="0" fontId="12" fillId="0" borderId="8" xfId="0" applyFont="1" applyBorder="1"/>
    <xf numFmtId="166" fontId="12" fillId="4" borderId="8" xfId="0" applyNumberFormat="1" applyFont="1" applyFill="1" applyBorder="1"/>
    <xf numFmtId="3" fontId="10" fillId="2" borderId="8" xfId="0" applyNumberFormat="1" applyFont="1" applyFill="1" applyBorder="1" applyAlignment="1"/>
    <xf numFmtId="166" fontId="12" fillId="5" borderId="8" xfId="0" applyNumberFormat="1" applyFont="1" applyFill="1" applyBorder="1" applyAlignment="1"/>
    <xf numFmtId="6" fontId="8" fillId="0" borderId="0" xfId="0" applyNumberFormat="1" applyFont="1"/>
    <xf numFmtId="164" fontId="20" fillId="0" borderId="6" xfId="0" applyNumberFormat="1" applyFont="1" applyFill="1" applyBorder="1" applyAlignment="1"/>
    <xf numFmtId="0" fontId="12" fillId="0" borderId="0" xfId="0" applyFont="1" applyFill="1"/>
    <xf numFmtId="6" fontId="8" fillId="0" borderId="0" xfId="0" applyNumberFormat="1" applyFont="1" applyFill="1"/>
    <xf numFmtId="0" fontId="8" fillId="0" borderId="0" xfId="0" applyFont="1" applyFill="1"/>
    <xf numFmtId="0" fontId="7" fillId="0" borderId="0" xfId="0" applyFont="1" applyAlignment="1">
      <alignment horizontal="center"/>
    </xf>
    <xf numFmtId="165" fontId="19" fillId="0" borderId="0" xfId="0" applyNumberFormat="1" applyFont="1"/>
    <xf numFmtId="3" fontId="19" fillId="0" borderId="0" xfId="0" applyNumberFormat="1" applyFont="1"/>
    <xf numFmtId="165" fontId="8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applyFont="1"/>
    <xf numFmtId="167" fontId="21" fillId="0" borderId="0" xfId="0" applyNumberFormat="1" applyFont="1" applyAlignment="1"/>
    <xf numFmtId="3" fontId="11" fillId="0" borderId="0" xfId="0" applyNumberFormat="1" applyFont="1"/>
    <xf numFmtId="3" fontId="8" fillId="0" borderId="0" xfId="0" applyNumberFormat="1" applyFont="1"/>
    <xf numFmtId="0" fontId="21" fillId="5" borderId="8" xfId="0" applyFont="1" applyFill="1" applyBorder="1" applyAlignment="1">
      <alignment wrapText="1"/>
    </xf>
    <xf numFmtId="0" fontId="18" fillId="2" borderId="8" xfId="0" applyFont="1" applyFill="1" applyBorder="1" applyAlignment="1">
      <alignment wrapText="1"/>
    </xf>
    <xf numFmtId="0" fontId="23" fillId="3" borderId="8" xfId="0" applyFont="1" applyFill="1" applyBorder="1" applyAlignment="1"/>
    <xf numFmtId="3" fontId="23" fillId="3" borderId="8" xfId="0" applyNumberFormat="1" applyFont="1" applyFill="1" applyBorder="1" applyAlignment="1"/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8" fillId="5" borderId="8" xfId="0" applyFont="1" applyFill="1" applyBorder="1" applyAlignment="1">
      <alignment wrapText="1"/>
    </xf>
    <xf numFmtId="166" fontId="12" fillId="3" borderId="8" xfId="0" applyNumberFormat="1" applyFont="1" applyFill="1" applyBorder="1"/>
    <xf numFmtId="3" fontId="23" fillId="4" borderId="8" xfId="0" applyNumberFormat="1" applyFont="1" applyFill="1" applyBorder="1" applyAlignment="1"/>
    <xf numFmtId="0" fontId="9" fillId="2" borderId="10" xfId="0" applyFont="1" applyFill="1" applyBorder="1" applyAlignment="1"/>
    <xf numFmtId="0" fontId="18" fillId="2" borderId="9" xfId="0" applyFont="1" applyFill="1" applyBorder="1" applyAlignment="1">
      <alignment vertical="center"/>
    </xf>
    <xf numFmtId="0" fontId="0" fillId="0" borderId="0" xfId="0" applyFont="1"/>
    <xf numFmtId="3" fontId="21" fillId="2" borderId="8" xfId="0" applyNumberFormat="1" applyFont="1" applyFill="1" applyBorder="1" applyAlignment="1"/>
    <xf numFmtId="3" fontId="21" fillId="5" borderId="8" xfId="0" applyNumberFormat="1" applyFont="1" applyFill="1" applyBorder="1" applyAlignment="1"/>
    <xf numFmtId="166" fontId="7" fillId="6" borderId="8" xfId="0" applyNumberFormat="1" applyFont="1" applyFill="1" applyBorder="1"/>
    <xf numFmtId="166" fontId="7" fillId="7" borderId="8" xfId="0" applyNumberFormat="1" applyFont="1" applyFill="1" applyBorder="1"/>
    <xf numFmtId="166" fontId="7" fillId="0" borderId="6" xfId="0" applyNumberFormat="1" applyFont="1" applyFill="1" applyBorder="1"/>
    <xf numFmtId="166" fontId="0" fillId="0" borderId="0" xfId="0" applyNumberFormat="1"/>
    <xf numFmtId="0" fontId="18" fillId="9" borderId="8" xfId="0" applyFont="1" applyFill="1" applyBorder="1" applyAlignment="1">
      <alignment wrapText="1"/>
    </xf>
    <xf numFmtId="3" fontId="21" fillId="9" borderId="8" xfId="0" applyNumberFormat="1" applyFont="1" applyFill="1" applyBorder="1" applyAlignment="1"/>
    <xf numFmtId="166" fontId="12" fillId="8" borderId="8" xfId="0" applyNumberFormat="1" applyFont="1" applyFill="1" applyBorder="1"/>
    <xf numFmtId="166" fontId="23" fillId="8" borderId="8" xfId="0" applyNumberFormat="1" applyFont="1" applyFill="1" applyBorder="1" applyAlignment="1"/>
    <xf numFmtId="166" fontId="24" fillId="8" borderId="0" xfId="0" applyNumberFormat="1" applyFont="1" applyFill="1"/>
    <xf numFmtId="0" fontId="22" fillId="0" borderId="0" xfId="0" applyFont="1" applyAlignment="1">
      <alignment horizontal="center" vertical="center"/>
    </xf>
    <xf numFmtId="0" fontId="13" fillId="0" borderId="9" xfId="1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6" xfId="0" applyFont="1" applyFill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/>
    </xf>
    <xf numFmtId="0" fontId="20" fillId="9" borderId="8" xfId="0" applyFont="1" applyFill="1" applyBorder="1" applyAlignment="1">
      <alignment horizontal="center" vertical="center" wrapText="1"/>
    </xf>
    <xf numFmtId="167" fontId="2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/>
    </xf>
    <xf numFmtId="0" fontId="20" fillId="5" borderId="8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4" fillId="8" borderId="0" xfId="0" applyFont="1" applyFill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" fillId="0" borderId="9" xfId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pocet-obyvatel-v-obcich-k-11202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su.gov.cz/produkty/pocet-obyvatel-v-obcich-rlm0s92pw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topLeftCell="A20" zoomScale="130" zoomScaleNormal="130" workbookViewId="0">
      <selection activeCell="H29" sqref="H29"/>
    </sheetView>
  </sheetViews>
  <sheetFormatPr defaultColWidth="9.109375" defaultRowHeight="11.4" customHeight="1" x14ac:dyDescent="0.3"/>
  <cols>
    <col min="1" max="1" width="7.33203125" style="3" customWidth="1"/>
    <col min="2" max="2" width="8.6640625" style="2" customWidth="1"/>
    <col min="3" max="3" width="19.44140625" style="1" customWidth="1"/>
    <col min="4" max="4" width="10.5546875" style="6" customWidth="1"/>
    <col min="5" max="5" width="15.88671875" style="4" customWidth="1"/>
    <col min="6" max="6" width="13.77734375" style="8" customWidth="1"/>
    <col min="7" max="7" width="8" style="1" customWidth="1"/>
    <col min="8" max="8" width="11.33203125" style="1" bestFit="1" customWidth="1"/>
    <col min="9" max="16384" width="9.109375" style="1"/>
  </cols>
  <sheetData>
    <row r="1" spans="1:9" ht="30" customHeight="1" x14ac:dyDescent="0.3">
      <c r="A1" s="67" t="s">
        <v>64</v>
      </c>
      <c r="B1" s="67"/>
      <c r="C1" s="67"/>
      <c r="D1" s="67"/>
      <c r="E1" s="67"/>
      <c r="F1" s="67"/>
      <c r="G1" s="10"/>
      <c r="H1" s="10"/>
      <c r="I1" s="10"/>
    </row>
    <row r="2" spans="1:9" customFormat="1" ht="12.9" customHeight="1" x14ac:dyDescent="0.3">
      <c r="A2" s="11" t="s">
        <v>56</v>
      </c>
      <c r="B2" s="12"/>
      <c r="C2" s="10"/>
      <c r="D2" s="13"/>
      <c r="E2" s="14"/>
      <c r="F2" s="15"/>
      <c r="G2" s="16"/>
      <c r="H2" s="16"/>
      <c r="I2" s="16"/>
    </row>
    <row r="3" spans="1:9" customFormat="1" ht="16.5" customHeight="1" x14ac:dyDescent="0.3">
      <c r="A3" s="68" t="s">
        <v>57</v>
      </c>
      <c r="B3" s="69"/>
      <c r="C3" s="69"/>
      <c r="D3" s="69"/>
      <c r="E3" s="69"/>
      <c r="F3" s="15"/>
      <c r="G3" s="16"/>
      <c r="H3" s="16"/>
      <c r="I3" s="16"/>
    </row>
    <row r="4" spans="1:9" customFormat="1" ht="11.4" customHeight="1" x14ac:dyDescent="0.3">
      <c r="A4" s="71" t="s">
        <v>60</v>
      </c>
      <c r="B4" s="72"/>
      <c r="C4" s="74" t="s">
        <v>61</v>
      </c>
      <c r="D4" s="71" t="s">
        <v>62</v>
      </c>
      <c r="E4" s="73"/>
      <c r="F4" s="15"/>
      <c r="G4" s="16"/>
      <c r="H4" s="16"/>
      <c r="I4" s="16"/>
    </row>
    <row r="5" spans="1:9" customFormat="1" ht="11.4" customHeight="1" x14ac:dyDescent="0.3">
      <c r="A5" s="17" t="s">
        <v>46</v>
      </c>
      <c r="B5" s="17" t="s">
        <v>0</v>
      </c>
      <c r="C5" s="75"/>
      <c r="D5" s="18" t="s">
        <v>1</v>
      </c>
      <c r="E5" s="15"/>
      <c r="F5" s="16"/>
      <c r="G5" s="16"/>
      <c r="H5" s="16"/>
    </row>
    <row r="6" spans="1:9" customFormat="1" ht="11.4" customHeight="1" x14ac:dyDescent="0.3">
      <c r="A6" s="19" t="s">
        <v>44</v>
      </c>
      <c r="B6" s="19" t="s">
        <v>45</v>
      </c>
      <c r="C6" s="76"/>
      <c r="D6" s="20" t="s">
        <v>43</v>
      </c>
      <c r="E6" s="21"/>
      <c r="F6" s="16"/>
      <c r="G6" s="16"/>
      <c r="H6" s="16"/>
    </row>
    <row r="7" spans="1:9" ht="30.6" customHeight="1" x14ac:dyDescent="0.3">
      <c r="A7" s="22" t="s">
        <v>47</v>
      </c>
      <c r="B7" s="22"/>
      <c r="C7" s="22"/>
      <c r="D7" s="45" t="s">
        <v>49</v>
      </c>
      <c r="E7" s="23" t="s">
        <v>51</v>
      </c>
      <c r="F7" s="44" t="s">
        <v>59</v>
      </c>
      <c r="G7" s="10"/>
      <c r="H7" s="10"/>
    </row>
    <row r="8" spans="1:9" ht="24.9" customHeight="1" x14ac:dyDescent="0.3">
      <c r="A8" s="24" t="s">
        <v>2</v>
      </c>
      <c r="B8" s="24" t="s">
        <v>4</v>
      </c>
      <c r="C8" s="25" t="s">
        <v>3</v>
      </c>
      <c r="D8" s="47">
        <v>1136</v>
      </c>
      <c r="E8" s="26">
        <v>20245011</v>
      </c>
      <c r="F8" s="27">
        <f>D8*'správné + 2026'!$D$33</f>
        <v>47712</v>
      </c>
      <c r="G8" s="10"/>
      <c r="H8" s="10"/>
    </row>
    <row r="9" spans="1:9" ht="24.9" customHeight="1" x14ac:dyDescent="0.3">
      <c r="A9" s="24" t="s">
        <v>2</v>
      </c>
      <c r="B9" s="24" t="s">
        <v>6</v>
      </c>
      <c r="C9" s="25" t="s">
        <v>5</v>
      </c>
      <c r="D9" s="47">
        <v>210</v>
      </c>
      <c r="E9" s="26">
        <v>20245015</v>
      </c>
      <c r="F9" s="27">
        <f>D9*'správné + 2026'!$D$33</f>
        <v>8820</v>
      </c>
      <c r="G9" s="10"/>
      <c r="H9" s="10"/>
    </row>
    <row r="10" spans="1:9" ht="24.9" customHeight="1" x14ac:dyDescent="0.3">
      <c r="A10" s="24" t="s">
        <v>2</v>
      </c>
      <c r="B10" s="24" t="s">
        <v>8</v>
      </c>
      <c r="C10" s="25" t="s">
        <v>7</v>
      </c>
      <c r="D10" s="47">
        <v>600</v>
      </c>
      <c r="E10" s="26">
        <v>20245017</v>
      </c>
      <c r="F10" s="27">
        <f>D10*'správné + 2026'!$D$33</f>
        <v>25200</v>
      </c>
      <c r="G10" s="10"/>
      <c r="H10" s="10"/>
    </row>
    <row r="11" spans="1:9" ht="24.9" customHeight="1" x14ac:dyDescent="0.3">
      <c r="A11" s="24" t="s">
        <v>2</v>
      </c>
      <c r="B11" s="24" t="s">
        <v>10</v>
      </c>
      <c r="C11" s="25" t="s">
        <v>9</v>
      </c>
      <c r="D11" s="47">
        <v>233</v>
      </c>
      <c r="E11" s="26">
        <v>20245020</v>
      </c>
      <c r="F11" s="27">
        <f>D11*'správné + 2026'!$D$33</f>
        <v>9786</v>
      </c>
      <c r="G11" s="10"/>
      <c r="H11" s="10"/>
    </row>
    <row r="12" spans="1:9" ht="24.9" customHeight="1" x14ac:dyDescent="0.3">
      <c r="A12" s="24" t="s">
        <v>2</v>
      </c>
      <c r="B12" s="24" t="s">
        <v>12</v>
      </c>
      <c r="C12" s="25" t="s">
        <v>11</v>
      </c>
      <c r="D12" s="47">
        <v>1880</v>
      </c>
      <c r="E12" s="26">
        <v>20245021</v>
      </c>
      <c r="F12" s="27">
        <f>D12*'správné + 2026'!$D$33</f>
        <v>78960</v>
      </c>
      <c r="G12" s="10"/>
      <c r="H12" s="10"/>
    </row>
    <row r="13" spans="1:9" ht="24.9" customHeight="1" x14ac:dyDescent="0.3">
      <c r="A13" s="24" t="s">
        <v>2</v>
      </c>
      <c r="B13" s="24" t="s">
        <v>14</v>
      </c>
      <c r="C13" s="25" t="s">
        <v>13</v>
      </c>
      <c r="D13" s="47">
        <v>1672</v>
      </c>
      <c r="E13" s="26">
        <v>20245003</v>
      </c>
      <c r="F13" s="27">
        <f>D13*'správné + 2026'!$D$33</f>
        <v>70224</v>
      </c>
      <c r="G13" s="10"/>
      <c r="H13" s="10"/>
    </row>
    <row r="14" spans="1:9" ht="24.9" customHeight="1" x14ac:dyDescent="0.3">
      <c r="A14" s="24" t="s">
        <v>2</v>
      </c>
      <c r="B14" s="24" t="s">
        <v>16</v>
      </c>
      <c r="C14" s="25" t="s">
        <v>15</v>
      </c>
      <c r="D14" s="47">
        <v>257</v>
      </c>
      <c r="E14" s="26">
        <v>20245025</v>
      </c>
      <c r="F14" s="27">
        <f>D14*'správné + 2026'!$D$33</f>
        <v>10794</v>
      </c>
      <c r="G14" s="10"/>
      <c r="H14" s="10"/>
    </row>
    <row r="15" spans="1:9" ht="24.9" customHeight="1" x14ac:dyDescent="0.3">
      <c r="A15" s="24" t="s">
        <v>2</v>
      </c>
      <c r="B15" s="24" t="s">
        <v>18</v>
      </c>
      <c r="C15" s="25" t="s">
        <v>17</v>
      </c>
      <c r="D15" s="47">
        <v>5439</v>
      </c>
      <c r="E15" s="26"/>
      <c r="F15" s="27">
        <f>D15*'správné + 2026'!$D$33</f>
        <v>228438</v>
      </c>
      <c r="G15" s="43"/>
      <c r="H15" s="43"/>
    </row>
    <row r="16" spans="1:9" ht="24.9" customHeight="1" x14ac:dyDescent="0.3">
      <c r="A16" s="24" t="s">
        <v>2</v>
      </c>
      <c r="B16" s="24" t="s">
        <v>20</v>
      </c>
      <c r="C16" s="25" t="s">
        <v>19</v>
      </c>
      <c r="D16" s="47">
        <v>495</v>
      </c>
      <c r="E16" s="26">
        <v>20245030</v>
      </c>
      <c r="F16" s="27">
        <f>D16*'správné + 2026'!$D$33</f>
        <v>20790</v>
      </c>
      <c r="G16" s="10"/>
      <c r="H16" s="10"/>
    </row>
    <row r="17" spans="1:9" ht="24.9" customHeight="1" x14ac:dyDescent="0.3">
      <c r="A17" s="24" t="s">
        <v>2</v>
      </c>
      <c r="B17" s="24" t="s">
        <v>22</v>
      </c>
      <c r="C17" s="25" t="s">
        <v>21</v>
      </c>
      <c r="D17" s="47">
        <v>332</v>
      </c>
      <c r="E17" s="26">
        <v>20245032</v>
      </c>
      <c r="F17" s="27">
        <f>D17*'správné + 2026'!$D$33</f>
        <v>13944</v>
      </c>
      <c r="G17" s="10"/>
      <c r="H17" s="10"/>
    </row>
    <row r="18" spans="1:9" ht="24.9" customHeight="1" x14ac:dyDescent="0.3">
      <c r="A18" s="24" t="s">
        <v>2</v>
      </c>
      <c r="B18" s="24" t="s">
        <v>24</v>
      </c>
      <c r="C18" s="25" t="s">
        <v>23</v>
      </c>
      <c r="D18" s="47">
        <v>627</v>
      </c>
      <c r="E18" s="26">
        <v>20245035</v>
      </c>
      <c r="F18" s="27">
        <f>D18*'správné + 2026'!$D$33</f>
        <v>26334</v>
      </c>
      <c r="G18" s="10"/>
      <c r="H18" s="10"/>
    </row>
    <row r="19" spans="1:9" ht="24.9" customHeight="1" x14ac:dyDescent="0.3">
      <c r="A19" s="24" t="s">
        <v>2</v>
      </c>
      <c r="B19" s="24" t="s">
        <v>26</v>
      </c>
      <c r="C19" s="25" t="s">
        <v>25</v>
      </c>
      <c r="D19" s="47">
        <v>573</v>
      </c>
      <c r="E19" s="26">
        <v>20245038</v>
      </c>
      <c r="F19" s="27">
        <f>D19*'správné + 2026'!$D$33</f>
        <v>24066</v>
      </c>
      <c r="G19" s="10"/>
      <c r="H19" s="10"/>
    </row>
    <row r="20" spans="1:9" ht="24.9" customHeight="1" x14ac:dyDescent="0.3">
      <c r="A20" s="24" t="s">
        <v>2</v>
      </c>
      <c r="B20" s="24" t="s">
        <v>28</v>
      </c>
      <c r="C20" s="25" t="s">
        <v>27</v>
      </c>
      <c r="D20" s="46">
        <v>284</v>
      </c>
      <c r="E20" s="26">
        <v>20245043</v>
      </c>
      <c r="F20" s="27">
        <f>D20*'správné + 2026'!$D$33</f>
        <v>11928</v>
      </c>
      <c r="G20" s="10"/>
      <c r="H20" s="10"/>
    </row>
    <row r="21" spans="1:9" ht="24.9" customHeight="1" x14ac:dyDescent="0.3">
      <c r="A21" s="24" t="s">
        <v>2</v>
      </c>
      <c r="B21" s="24" t="s">
        <v>30</v>
      </c>
      <c r="C21" s="25" t="s">
        <v>29</v>
      </c>
      <c r="D21" s="46">
        <v>1101</v>
      </c>
      <c r="E21" s="26">
        <v>20245044</v>
      </c>
      <c r="F21" s="27">
        <f>D21*'správné + 2026'!$D$33</f>
        <v>46242</v>
      </c>
      <c r="G21" s="10"/>
      <c r="H21" s="10"/>
    </row>
    <row r="22" spans="1:9" ht="24.9" customHeight="1" x14ac:dyDescent="0.3">
      <c r="A22" s="24" t="s">
        <v>2</v>
      </c>
      <c r="B22" s="24" t="s">
        <v>32</v>
      </c>
      <c r="C22" s="25" t="s">
        <v>31</v>
      </c>
      <c r="D22" s="46">
        <v>2599</v>
      </c>
      <c r="E22" s="26">
        <v>20245006</v>
      </c>
      <c r="F22" s="27">
        <f>D22*'správné + 2026'!$D$33</f>
        <v>109158</v>
      </c>
      <c r="G22" s="10"/>
      <c r="H22" s="10"/>
    </row>
    <row r="23" spans="1:9" ht="24.9" customHeight="1" x14ac:dyDescent="0.3">
      <c r="A23" s="24" t="s">
        <v>2</v>
      </c>
      <c r="B23" s="24" t="s">
        <v>34</v>
      </c>
      <c r="C23" s="25" t="s">
        <v>33</v>
      </c>
      <c r="D23" s="46">
        <v>1106</v>
      </c>
      <c r="E23" s="26">
        <v>20245050</v>
      </c>
      <c r="F23" s="27">
        <f>D23*'správné + 2026'!$D$33</f>
        <v>46452</v>
      </c>
      <c r="G23" s="10"/>
      <c r="H23" s="10"/>
    </row>
    <row r="24" spans="1:9" ht="24.9" customHeight="1" x14ac:dyDescent="0.3">
      <c r="A24" s="24" t="s">
        <v>2</v>
      </c>
      <c r="B24" s="24" t="s">
        <v>36</v>
      </c>
      <c r="C24" s="25" t="s">
        <v>35</v>
      </c>
      <c r="D24" s="46">
        <v>1847</v>
      </c>
      <c r="E24" s="26">
        <v>20245054</v>
      </c>
      <c r="F24" s="27">
        <f>D24*'správné + 2026'!$D$33</f>
        <v>77574</v>
      </c>
      <c r="G24" s="10"/>
      <c r="H24" s="10"/>
    </row>
    <row r="25" spans="1:9" ht="24.9" customHeight="1" x14ac:dyDescent="0.3">
      <c r="A25" s="24" t="s">
        <v>2</v>
      </c>
      <c r="B25" s="24" t="s">
        <v>38</v>
      </c>
      <c r="C25" s="25" t="s">
        <v>37</v>
      </c>
      <c r="D25" s="46">
        <v>179</v>
      </c>
      <c r="E25" s="26">
        <v>20245055</v>
      </c>
      <c r="F25" s="27">
        <f>D25*'správné + 2026'!$D$33</f>
        <v>7518</v>
      </c>
      <c r="G25" s="10"/>
      <c r="H25" s="10"/>
    </row>
    <row r="26" spans="1:9" ht="24.9" customHeight="1" x14ac:dyDescent="0.3">
      <c r="A26" s="24" t="s">
        <v>2</v>
      </c>
      <c r="B26" s="24" t="s">
        <v>40</v>
      </c>
      <c r="C26" s="25" t="s">
        <v>39</v>
      </c>
      <c r="D26" s="46">
        <v>885</v>
      </c>
      <c r="E26" s="26">
        <v>20245060</v>
      </c>
      <c r="F26" s="27">
        <f>D26*'správné + 2026'!$D$33</f>
        <v>37170</v>
      </c>
      <c r="G26" s="10"/>
      <c r="H26" s="10"/>
    </row>
    <row r="27" spans="1:9" ht="24.9" customHeight="1" x14ac:dyDescent="0.3">
      <c r="A27" s="24" t="s">
        <v>2</v>
      </c>
      <c r="B27" s="24" t="s">
        <v>42</v>
      </c>
      <c r="C27" s="25" t="s">
        <v>41</v>
      </c>
      <c r="D27" s="46">
        <v>367</v>
      </c>
      <c r="E27" s="26">
        <v>20245061</v>
      </c>
      <c r="F27" s="27">
        <f>D27*'správné + 2026'!$D$33</f>
        <v>15414</v>
      </c>
      <c r="G27" s="10"/>
      <c r="H27" s="10"/>
    </row>
    <row r="28" spans="1:9" ht="20.25" customHeight="1" x14ac:dyDescent="0.3">
      <c r="A28" s="77" t="s">
        <v>48</v>
      </c>
      <c r="B28" s="77"/>
      <c r="C28" s="77"/>
      <c r="D28" s="28">
        <f>SUM(D8:D27)</f>
        <v>21822</v>
      </c>
      <c r="E28" s="26"/>
      <c r="F28" s="29">
        <f>SUM(F8:F27)</f>
        <v>916524</v>
      </c>
      <c r="G28" s="30" t="s">
        <v>54</v>
      </c>
      <c r="H28" s="10"/>
    </row>
    <row r="29" spans="1:9" s="7" customFormat="1" ht="20.25" customHeight="1" x14ac:dyDescent="0.3">
      <c r="A29" s="70"/>
      <c r="B29" s="70"/>
      <c r="C29" s="70"/>
      <c r="D29" s="31"/>
      <c r="E29" s="31"/>
      <c r="F29" s="32"/>
      <c r="G29" s="33"/>
      <c r="H29" s="33"/>
      <c r="I29" s="34"/>
    </row>
    <row r="38" spans="1:1" ht="21.6" customHeight="1" x14ac:dyDescent="0.3">
      <c r="A38" s="9" t="s">
        <v>65</v>
      </c>
    </row>
  </sheetData>
  <mergeCells count="7">
    <mergeCell ref="A1:F1"/>
    <mergeCell ref="A3:E3"/>
    <mergeCell ref="A29:C29"/>
    <mergeCell ref="A4:B4"/>
    <mergeCell ref="D4:E4"/>
    <mergeCell ref="C4:C6"/>
    <mergeCell ref="A28:C28"/>
  </mergeCells>
  <phoneticPr fontId="0" type="noConversion"/>
  <hyperlinks>
    <hyperlink ref="A3" r:id="rId1"/>
  </hyperlinks>
  <pageMargins left="0.78740157480314965" right="0.78740157480314965" top="0.78740157480314965" bottom="0.98425196850393704" header="0.35433070866141736" footer="0.47244094488188981"/>
  <pageSetup paperSize="9" scale="73" firstPageNumber="13" orientation="portrait" useFirstPageNumber="1" r:id="rId2"/>
  <headerFooter>
    <evenFooter>&amp;L&amp;"Arial,Obyčejné"&amp;8&amp;P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E41" sqref="E41"/>
    </sheetView>
  </sheetViews>
  <sheetFormatPr defaultRowHeight="13.8" x14ac:dyDescent="0.3"/>
  <cols>
    <col min="1" max="1" width="10.88671875" customWidth="1"/>
    <col min="2" max="2" width="22" customWidth="1"/>
    <col min="3" max="3" width="9.21875" customWidth="1"/>
    <col min="4" max="4" width="10.44140625" customWidth="1"/>
    <col min="5" max="5" width="10.33203125" customWidth="1"/>
    <col min="6" max="6" width="9.21875" customWidth="1"/>
    <col min="7" max="7" width="8.88671875" style="16" customWidth="1"/>
    <col min="8" max="8" width="11.6640625" bestFit="1" customWidth="1"/>
    <col min="9" max="9" width="13.77734375" customWidth="1"/>
  </cols>
  <sheetData>
    <row r="1" spans="1:9" ht="18" x14ac:dyDescent="0.25">
      <c r="B1" s="90" t="s">
        <v>73</v>
      </c>
      <c r="C1" s="90"/>
      <c r="D1" s="90"/>
      <c r="E1" s="90"/>
      <c r="F1" s="90"/>
      <c r="G1" s="90"/>
    </row>
    <row r="2" spans="1:9" ht="15.6" x14ac:dyDescent="0.3">
      <c r="B2" s="11" t="s">
        <v>72</v>
      </c>
      <c r="C2" s="11"/>
      <c r="D2" s="11"/>
      <c r="E2" s="12"/>
      <c r="F2" s="13"/>
      <c r="G2" s="15"/>
    </row>
    <row r="3" spans="1:9" ht="15.6" x14ac:dyDescent="0.3">
      <c r="B3" s="91" t="s">
        <v>74</v>
      </c>
      <c r="C3" s="68"/>
      <c r="D3" s="68"/>
      <c r="E3" s="68"/>
      <c r="F3" s="68"/>
      <c r="G3" s="15"/>
    </row>
    <row r="4" spans="1:9" ht="15.6" x14ac:dyDescent="0.3">
      <c r="B4" s="74" t="s">
        <v>61</v>
      </c>
      <c r="C4" s="49"/>
      <c r="D4" s="49"/>
      <c r="E4" s="48" t="s">
        <v>62</v>
      </c>
      <c r="F4" s="15"/>
    </row>
    <row r="5" spans="1:9" ht="13.8" customHeight="1" x14ac:dyDescent="0.25">
      <c r="B5" s="75"/>
      <c r="C5" s="85" t="s">
        <v>69</v>
      </c>
      <c r="D5" s="85"/>
      <c r="E5" s="84" t="s">
        <v>68</v>
      </c>
      <c r="F5" s="84"/>
      <c r="G5" s="92" t="s">
        <v>80</v>
      </c>
      <c r="H5" s="78" t="s">
        <v>75</v>
      </c>
      <c r="I5" s="78"/>
    </row>
    <row r="6" spans="1:9" ht="13.8" customHeight="1" x14ac:dyDescent="0.25">
      <c r="B6" s="76"/>
      <c r="C6" s="85"/>
      <c r="D6" s="85"/>
      <c r="E6" s="84"/>
      <c r="F6" s="84"/>
      <c r="G6" s="92"/>
      <c r="H6" s="78"/>
      <c r="I6" s="78"/>
    </row>
    <row r="7" spans="1:9" ht="58.2" customHeight="1" x14ac:dyDescent="0.3">
      <c r="A7" s="23" t="s">
        <v>51</v>
      </c>
      <c r="B7" s="54" t="s">
        <v>47</v>
      </c>
      <c r="C7" s="45" t="s">
        <v>66</v>
      </c>
      <c r="D7" s="45" t="s">
        <v>77</v>
      </c>
      <c r="E7" s="50" t="s">
        <v>67</v>
      </c>
      <c r="F7" s="50" t="s">
        <v>78</v>
      </c>
      <c r="G7" s="93"/>
      <c r="H7" s="62" t="s">
        <v>76</v>
      </c>
      <c r="I7" s="62" t="s">
        <v>79</v>
      </c>
    </row>
    <row r="8" spans="1:9" ht="15.6" x14ac:dyDescent="0.3">
      <c r="A8" s="26">
        <v>20265011</v>
      </c>
      <c r="B8" s="25" t="s">
        <v>3</v>
      </c>
      <c r="C8" s="47">
        <v>1136</v>
      </c>
      <c r="D8" s="51">
        <f t="shared" ref="D8:D27" si="0">C8*$D$33</f>
        <v>47712</v>
      </c>
      <c r="E8" s="52">
        <v>1129</v>
      </c>
      <c r="F8" s="27">
        <f t="shared" ref="F8:F27" si="1">E8*$D$33</f>
        <v>47418</v>
      </c>
      <c r="G8" s="58">
        <f>D8-F8</f>
        <v>294</v>
      </c>
      <c r="H8" s="65">
        <v>1129</v>
      </c>
      <c r="I8" s="64">
        <f>ROUNDUP(H8*$D$34+G8,0)</f>
        <v>48841</v>
      </c>
    </row>
    <row r="9" spans="1:9" ht="15.6" x14ac:dyDescent="0.3">
      <c r="A9" s="26">
        <v>20265015</v>
      </c>
      <c r="B9" s="25" t="s">
        <v>5</v>
      </c>
      <c r="C9" s="47">
        <v>210</v>
      </c>
      <c r="D9" s="51">
        <f t="shared" si="0"/>
        <v>8820</v>
      </c>
      <c r="E9" s="52">
        <v>216</v>
      </c>
      <c r="F9" s="27">
        <f t="shared" si="1"/>
        <v>9072</v>
      </c>
      <c r="G9" s="58">
        <f t="shared" ref="G9:G27" si="2">D9-F9</f>
        <v>-252</v>
      </c>
      <c r="H9" s="65">
        <v>215</v>
      </c>
      <c r="I9" s="64">
        <f t="shared" ref="I9:I26" si="3">ROUNDUP(H9*$D$34+G9,0)</f>
        <v>8993</v>
      </c>
    </row>
    <row r="10" spans="1:9" ht="15.6" x14ac:dyDescent="0.3">
      <c r="A10" s="26">
        <v>20265017</v>
      </c>
      <c r="B10" s="25" t="s">
        <v>7</v>
      </c>
      <c r="C10" s="47">
        <v>600</v>
      </c>
      <c r="D10" s="51">
        <f t="shared" si="0"/>
        <v>25200</v>
      </c>
      <c r="E10" s="52">
        <v>599</v>
      </c>
      <c r="F10" s="27">
        <f t="shared" si="1"/>
        <v>25158</v>
      </c>
      <c r="G10" s="58">
        <f t="shared" si="2"/>
        <v>42</v>
      </c>
      <c r="H10" s="65">
        <v>593</v>
      </c>
      <c r="I10" s="64">
        <f t="shared" si="3"/>
        <v>25541</v>
      </c>
    </row>
    <row r="11" spans="1:9" ht="15.6" x14ac:dyDescent="0.3">
      <c r="A11" s="26">
        <v>20265020</v>
      </c>
      <c r="B11" s="25" t="s">
        <v>9</v>
      </c>
      <c r="C11" s="47">
        <v>233</v>
      </c>
      <c r="D11" s="51">
        <f t="shared" si="0"/>
        <v>9786</v>
      </c>
      <c r="E11" s="52">
        <v>238</v>
      </c>
      <c r="F11" s="27">
        <f t="shared" si="1"/>
        <v>9996</v>
      </c>
      <c r="G11" s="58">
        <f t="shared" si="2"/>
        <v>-210</v>
      </c>
      <c r="H11" s="65">
        <v>232</v>
      </c>
      <c r="I11" s="64">
        <f t="shared" si="3"/>
        <v>9766</v>
      </c>
    </row>
    <row r="12" spans="1:9" ht="15.6" x14ac:dyDescent="0.3">
      <c r="A12" s="26">
        <v>20265021</v>
      </c>
      <c r="B12" s="25" t="s">
        <v>11</v>
      </c>
      <c r="C12" s="47">
        <v>1880</v>
      </c>
      <c r="D12" s="51">
        <f t="shared" si="0"/>
        <v>78960</v>
      </c>
      <c r="E12" s="52">
        <v>1873</v>
      </c>
      <c r="F12" s="27">
        <f t="shared" si="1"/>
        <v>78666</v>
      </c>
      <c r="G12" s="58">
        <f t="shared" si="2"/>
        <v>294</v>
      </c>
      <c r="H12" s="65">
        <v>1854</v>
      </c>
      <c r="I12" s="64">
        <f t="shared" si="3"/>
        <v>80016</v>
      </c>
    </row>
    <row r="13" spans="1:9" ht="15.6" x14ac:dyDescent="0.3">
      <c r="A13" s="26">
        <v>20265003</v>
      </c>
      <c r="B13" s="25" t="s">
        <v>13</v>
      </c>
      <c r="C13" s="47">
        <v>1672</v>
      </c>
      <c r="D13" s="51">
        <f t="shared" si="0"/>
        <v>70224</v>
      </c>
      <c r="E13" s="52">
        <v>1639</v>
      </c>
      <c r="F13" s="27">
        <f t="shared" si="1"/>
        <v>68838</v>
      </c>
      <c r="G13" s="58">
        <f t="shared" si="2"/>
        <v>1386</v>
      </c>
      <c r="H13" s="65">
        <v>1609</v>
      </c>
      <c r="I13" s="64">
        <f t="shared" si="3"/>
        <v>70573</v>
      </c>
    </row>
    <row r="14" spans="1:9" ht="15.6" x14ac:dyDescent="0.3">
      <c r="A14" s="26">
        <v>20265025</v>
      </c>
      <c r="B14" s="25" t="s">
        <v>15</v>
      </c>
      <c r="C14" s="47">
        <v>257</v>
      </c>
      <c r="D14" s="51">
        <f t="shared" si="0"/>
        <v>10794</v>
      </c>
      <c r="E14" s="52">
        <v>252</v>
      </c>
      <c r="F14" s="27">
        <f t="shared" si="1"/>
        <v>10584</v>
      </c>
      <c r="G14" s="58">
        <f t="shared" si="2"/>
        <v>210</v>
      </c>
      <c r="H14" s="65">
        <v>251</v>
      </c>
      <c r="I14" s="64">
        <f t="shared" si="3"/>
        <v>11003</v>
      </c>
    </row>
    <row r="15" spans="1:9" ht="15.6" x14ac:dyDescent="0.3">
      <c r="A15" s="26"/>
      <c r="B15" s="25" t="s">
        <v>17</v>
      </c>
      <c r="C15" s="47">
        <v>5439</v>
      </c>
      <c r="D15" s="51">
        <f t="shared" si="0"/>
        <v>228438</v>
      </c>
      <c r="E15" s="52">
        <v>5443</v>
      </c>
      <c r="F15" s="27">
        <f t="shared" si="1"/>
        <v>228606</v>
      </c>
      <c r="G15" s="58">
        <f t="shared" si="2"/>
        <v>-168</v>
      </c>
      <c r="H15" s="65">
        <v>5377</v>
      </c>
      <c r="I15" s="64">
        <f t="shared" si="3"/>
        <v>231043</v>
      </c>
    </row>
    <row r="16" spans="1:9" ht="15.6" x14ac:dyDescent="0.3">
      <c r="A16" s="26">
        <v>20265030</v>
      </c>
      <c r="B16" s="25" t="s">
        <v>19</v>
      </c>
      <c r="C16" s="47">
        <v>495</v>
      </c>
      <c r="D16" s="51">
        <f t="shared" si="0"/>
        <v>20790</v>
      </c>
      <c r="E16" s="52">
        <v>495</v>
      </c>
      <c r="F16" s="27">
        <f t="shared" si="1"/>
        <v>20790</v>
      </c>
      <c r="G16" s="58">
        <f t="shared" si="2"/>
        <v>0</v>
      </c>
      <c r="H16" s="65">
        <v>507</v>
      </c>
      <c r="I16" s="64">
        <f t="shared" si="3"/>
        <v>21801</v>
      </c>
    </row>
    <row r="17" spans="1:9" ht="15.6" x14ac:dyDescent="0.3">
      <c r="A17" s="26">
        <v>20265032</v>
      </c>
      <c r="B17" s="25" t="s">
        <v>21</v>
      </c>
      <c r="C17" s="47">
        <v>332</v>
      </c>
      <c r="D17" s="51">
        <f t="shared" si="0"/>
        <v>13944</v>
      </c>
      <c r="E17" s="52">
        <v>333</v>
      </c>
      <c r="F17" s="27">
        <f t="shared" si="1"/>
        <v>13986</v>
      </c>
      <c r="G17" s="58">
        <f t="shared" si="2"/>
        <v>-42</v>
      </c>
      <c r="H17" s="65">
        <v>332</v>
      </c>
      <c r="I17" s="64">
        <f t="shared" si="3"/>
        <v>14234</v>
      </c>
    </row>
    <row r="18" spans="1:9" ht="15.6" x14ac:dyDescent="0.3">
      <c r="A18" s="26">
        <v>20265035</v>
      </c>
      <c r="B18" s="25" t="s">
        <v>23</v>
      </c>
      <c r="C18" s="47">
        <v>627</v>
      </c>
      <c r="D18" s="51">
        <f t="shared" si="0"/>
        <v>26334</v>
      </c>
      <c r="E18" s="52">
        <v>634</v>
      </c>
      <c r="F18" s="27">
        <f t="shared" si="1"/>
        <v>26628</v>
      </c>
      <c r="G18" s="58">
        <f t="shared" si="2"/>
        <v>-294</v>
      </c>
      <c r="H18" s="65">
        <v>620</v>
      </c>
      <c r="I18" s="64">
        <f t="shared" si="3"/>
        <v>26366</v>
      </c>
    </row>
    <row r="19" spans="1:9" ht="15.6" x14ac:dyDescent="0.3">
      <c r="A19" s="26">
        <v>20265038</v>
      </c>
      <c r="B19" s="25" t="s">
        <v>25</v>
      </c>
      <c r="C19" s="47">
        <v>573</v>
      </c>
      <c r="D19" s="51">
        <f t="shared" si="0"/>
        <v>24066</v>
      </c>
      <c r="E19" s="52">
        <v>584</v>
      </c>
      <c r="F19" s="27">
        <f t="shared" si="1"/>
        <v>24528</v>
      </c>
      <c r="G19" s="58">
        <f t="shared" si="2"/>
        <v>-462</v>
      </c>
      <c r="H19" s="65">
        <v>582</v>
      </c>
      <c r="I19" s="64">
        <f t="shared" si="3"/>
        <v>24564</v>
      </c>
    </row>
    <row r="20" spans="1:9" ht="15.6" x14ac:dyDescent="0.3">
      <c r="A20" s="26">
        <v>20265043</v>
      </c>
      <c r="B20" s="25" t="s">
        <v>27</v>
      </c>
      <c r="C20" s="46">
        <v>284</v>
      </c>
      <c r="D20" s="51">
        <f t="shared" si="0"/>
        <v>11928</v>
      </c>
      <c r="E20" s="52">
        <v>283</v>
      </c>
      <c r="F20" s="27">
        <f t="shared" si="1"/>
        <v>11886</v>
      </c>
      <c r="G20" s="58">
        <f t="shared" si="2"/>
        <v>42</v>
      </c>
      <c r="H20" s="65">
        <v>283</v>
      </c>
      <c r="I20" s="64">
        <f t="shared" si="3"/>
        <v>12211</v>
      </c>
    </row>
    <row r="21" spans="1:9" ht="15.6" x14ac:dyDescent="0.3">
      <c r="A21" s="26">
        <v>20265044</v>
      </c>
      <c r="B21" s="25" t="s">
        <v>29</v>
      </c>
      <c r="C21" s="46">
        <v>1101</v>
      </c>
      <c r="D21" s="51">
        <f t="shared" si="0"/>
        <v>46242</v>
      </c>
      <c r="E21" s="52">
        <v>1110</v>
      </c>
      <c r="F21" s="27">
        <f t="shared" si="1"/>
        <v>46620</v>
      </c>
      <c r="G21" s="58">
        <f t="shared" si="2"/>
        <v>-378</v>
      </c>
      <c r="H21" s="65">
        <v>1106</v>
      </c>
      <c r="I21" s="64">
        <f t="shared" si="3"/>
        <v>47180</v>
      </c>
    </row>
    <row r="22" spans="1:9" ht="15.6" x14ac:dyDescent="0.3">
      <c r="A22" s="26">
        <v>20265006</v>
      </c>
      <c r="B22" s="25" t="s">
        <v>31</v>
      </c>
      <c r="C22" s="46">
        <v>2599</v>
      </c>
      <c r="D22" s="51">
        <f t="shared" si="0"/>
        <v>109158</v>
      </c>
      <c r="E22" s="52">
        <v>2533</v>
      </c>
      <c r="F22" s="27">
        <f t="shared" si="1"/>
        <v>106386</v>
      </c>
      <c r="G22" s="58">
        <f t="shared" si="2"/>
        <v>2772</v>
      </c>
      <c r="H22" s="65">
        <v>2478</v>
      </c>
      <c r="I22" s="64">
        <f t="shared" si="3"/>
        <v>109326</v>
      </c>
    </row>
    <row r="23" spans="1:9" ht="15.6" x14ac:dyDescent="0.3">
      <c r="A23" s="26">
        <v>20265050</v>
      </c>
      <c r="B23" s="25" t="s">
        <v>33</v>
      </c>
      <c r="C23" s="46">
        <v>1106</v>
      </c>
      <c r="D23" s="51">
        <f t="shared" si="0"/>
        <v>46452</v>
      </c>
      <c r="E23" s="52">
        <v>1117</v>
      </c>
      <c r="F23" s="27">
        <f t="shared" si="1"/>
        <v>46914</v>
      </c>
      <c r="G23" s="58">
        <f t="shared" si="2"/>
        <v>-462</v>
      </c>
      <c r="H23" s="65">
        <v>1095</v>
      </c>
      <c r="I23" s="64">
        <f t="shared" si="3"/>
        <v>46623</v>
      </c>
    </row>
    <row r="24" spans="1:9" ht="15.6" x14ac:dyDescent="0.3">
      <c r="A24" s="26">
        <v>20265054</v>
      </c>
      <c r="B24" s="25" t="s">
        <v>35</v>
      </c>
      <c r="C24" s="46">
        <v>1847</v>
      </c>
      <c r="D24" s="51">
        <f t="shared" si="0"/>
        <v>77574</v>
      </c>
      <c r="E24" s="52">
        <v>1844</v>
      </c>
      <c r="F24" s="27">
        <f t="shared" si="1"/>
        <v>77448</v>
      </c>
      <c r="G24" s="58">
        <f t="shared" si="2"/>
        <v>126</v>
      </c>
      <c r="H24" s="65">
        <v>1826</v>
      </c>
      <c r="I24" s="64">
        <f t="shared" si="3"/>
        <v>78644</v>
      </c>
    </row>
    <row r="25" spans="1:9" ht="15.6" x14ac:dyDescent="0.3">
      <c r="A25" s="26">
        <v>20265055</v>
      </c>
      <c r="B25" s="25" t="s">
        <v>37</v>
      </c>
      <c r="C25" s="46">
        <v>179</v>
      </c>
      <c r="D25" s="51">
        <f t="shared" si="0"/>
        <v>7518</v>
      </c>
      <c r="E25" s="52">
        <v>185</v>
      </c>
      <c r="F25" s="27">
        <f t="shared" si="1"/>
        <v>7770</v>
      </c>
      <c r="G25" s="58">
        <f t="shared" si="2"/>
        <v>-252</v>
      </c>
      <c r="H25" s="65">
        <v>182</v>
      </c>
      <c r="I25" s="64">
        <f t="shared" si="3"/>
        <v>7574</v>
      </c>
    </row>
    <row r="26" spans="1:9" ht="15.6" x14ac:dyDescent="0.3">
      <c r="A26" s="26">
        <v>20265060</v>
      </c>
      <c r="B26" s="25" t="s">
        <v>39</v>
      </c>
      <c r="C26" s="46">
        <v>885</v>
      </c>
      <c r="D26" s="51">
        <f t="shared" si="0"/>
        <v>37170</v>
      </c>
      <c r="E26" s="52">
        <v>876</v>
      </c>
      <c r="F26" s="27">
        <f t="shared" si="1"/>
        <v>36792</v>
      </c>
      <c r="G26" s="58">
        <f t="shared" si="2"/>
        <v>378</v>
      </c>
      <c r="H26" s="65">
        <v>843</v>
      </c>
      <c r="I26" s="64">
        <f t="shared" si="3"/>
        <v>36627</v>
      </c>
    </row>
    <row r="27" spans="1:9" ht="15.6" x14ac:dyDescent="0.3">
      <c r="A27" s="26">
        <v>20265061</v>
      </c>
      <c r="B27" s="25" t="s">
        <v>41</v>
      </c>
      <c r="C27" s="46">
        <v>367</v>
      </c>
      <c r="D27" s="51">
        <f t="shared" si="0"/>
        <v>15414</v>
      </c>
      <c r="E27" s="52">
        <v>372</v>
      </c>
      <c r="F27" s="27">
        <f t="shared" si="1"/>
        <v>15624</v>
      </c>
      <c r="G27" s="58">
        <f t="shared" si="2"/>
        <v>-210</v>
      </c>
      <c r="H27" s="65">
        <v>360</v>
      </c>
      <c r="I27" s="64">
        <f>ROUNDUP(H27*$D$34+G27,0)</f>
        <v>15270</v>
      </c>
    </row>
    <row r="28" spans="1:9" s="55" customFormat="1" ht="14.4" x14ac:dyDescent="0.3">
      <c r="B28" s="53" t="s">
        <v>48</v>
      </c>
      <c r="C28" s="56">
        <f t="shared" ref="C28:I28" si="4">SUM(C8:C27)</f>
        <v>21822</v>
      </c>
      <c r="D28" s="56">
        <f t="shared" si="4"/>
        <v>916524</v>
      </c>
      <c r="E28" s="57">
        <f t="shared" si="4"/>
        <v>21755</v>
      </c>
      <c r="F28" s="57">
        <f t="shared" si="4"/>
        <v>913710</v>
      </c>
      <c r="G28" s="59">
        <f t="shared" si="4"/>
        <v>2814</v>
      </c>
      <c r="H28" s="63">
        <f t="shared" si="4"/>
        <v>21474</v>
      </c>
      <c r="I28" s="63">
        <f t="shared" si="4"/>
        <v>926196</v>
      </c>
    </row>
    <row r="29" spans="1:9" x14ac:dyDescent="0.3">
      <c r="C29" s="94" t="s">
        <v>82</v>
      </c>
      <c r="D29" s="94"/>
      <c r="E29" s="94"/>
      <c r="F29" s="61">
        <f>D28-F28</f>
        <v>2814</v>
      </c>
      <c r="G29" s="60"/>
    </row>
    <row r="33" spans="1:9" x14ac:dyDescent="0.3">
      <c r="B33" s="86" t="s">
        <v>71</v>
      </c>
      <c r="C33" s="86"/>
      <c r="D33">
        <v>42</v>
      </c>
    </row>
    <row r="34" spans="1:9" x14ac:dyDescent="0.3">
      <c r="B34" s="86" t="s">
        <v>70</v>
      </c>
      <c r="C34" s="86"/>
      <c r="D34">
        <f>E40</f>
        <v>43</v>
      </c>
    </row>
    <row r="36" spans="1:9" s="1" customFormat="1" ht="18.75" customHeight="1" x14ac:dyDescent="0.3">
      <c r="A36" s="35"/>
      <c r="B36" s="12"/>
      <c r="C36" s="10" t="s">
        <v>52</v>
      </c>
      <c r="D36" s="13"/>
      <c r="E36" s="36">
        <v>1990000</v>
      </c>
      <c r="F36" s="83"/>
      <c r="G36" s="83"/>
      <c r="H36" s="10"/>
      <c r="I36" s="10"/>
    </row>
    <row r="37" spans="1:9" s="1" customFormat="1" ht="15" customHeight="1" x14ac:dyDescent="0.3">
      <c r="A37" s="35"/>
      <c r="B37" s="12"/>
      <c r="C37" s="10" t="s">
        <v>81</v>
      </c>
      <c r="D37" s="13"/>
      <c r="E37" s="37">
        <v>1072683</v>
      </c>
      <c r="F37" s="15"/>
      <c r="G37" s="10"/>
      <c r="H37" s="10"/>
      <c r="I37" s="10"/>
    </row>
    <row r="38" spans="1:9" s="1" customFormat="1" ht="16.5" customHeight="1" x14ac:dyDescent="0.3">
      <c r="A38" s="35"/>
      <c r="B38" s="12"/>
      <c r="C38" s="10" t="s">
        <v>55</v>
      </c>
      <c r="D38" s="13"/>
      <c r="E38" s="37">
        <f>E36-E37</f>
        <v>917317</v>
      </c>
      <c r="G38" s="38"/>
      <c r="H38" s="10"/>
      <c r="I38" s="10"/>
    </row>
    <row r="39" spans="1:9" s="5" customFormat="1" ht="18.75" customHeight="1" x14ac:dyDescent="0.3">
      <c r="A39" s="39"/>
      <c r="B39" s="39"/>
      <c r="C39" s="89" t="s">
        <v>50</v>
      </c>
      <c r="D39" s="89"/>
      <c r="E39" s="79">
        <f>E38/H28</f>
        <v>42.717565427959393</v>
      </c>
      <c r="F39" s="79"/>
      <c r="G39" s="38" t="s">
        <v>58</v>
      </c>
      <c r="H39" s="41"/>
      <c r="I39" s="40"/>
    </row>
    <row r="40" spans="1:9" s="1" customFormat="1" ht="16.2" customHeight="1" x14ac:dyDescent="0.3">
      <c r="A40" s="35"/>
      <c r="B40" s="12"/>
      <c r="C40" s="89"/>
      <c r="D40" s="89"/>
      <c r="E40" s="66">
        <f>ROUNDUP(E39,0)</f>
        <v>43</v>
      </c>
      <c r="F40" s="16" t="s">
        <v>53</v>
      </c>
      <c r="G40" s="10"/>
      <c r="H40" s="10"/>
      <c r="I40" s="10"/>
    </row>
    <row r="41" spans="1:9" s="1" customFormat="1" ht="40.200000000000003" customHeight="1" x14ac:dyDescent="0.3">
      <c r="A41" s="9"/>
      <c r="B41" s="12"/>
      <c r="C41" s="87" t="s">
        <v>83</v>
      </c>
      <c r="D41" s="88"/>
      <c r="E41" s="42">
        <f>E40*H28+G28</f>
        <v>926196</v>
      </c>
      <c r="F41" s="15"/>
      <c r="G41" s="10"/>
      <c r="H41" s="10"/>
      <c r="I41" s="10"/>
    </row>
    <row r="42" spans="1:9" s="1" customFormat="1" ht="22.2" customHeight="1" x14ac:dyDescent="0.3">
      <c r="A42" s="3"/>
      <c r="B42" s="2"/>
      <c r="C42" s="80" t="s">
        <v>63</v>
      </c>
      <c r="D42" s="80"/>
      <c r="E42" s="81">
        <f>E41-I15</f>
        <v>695153</v>
      </c>
      <c r="F42" s="8"/>
    </row>
    <row r="43" spans="1:9" s="1" customFormat="1" ht="16.2" customHeight="1" x14ac:dyDescent="0.3">
      <c r="A43" s="3"/>
      <c r="B43" s="2"/>
      <c r="C43" s="80"/>
      <c r="D43" s="80"/>
      <c r="E43" s="82"/>
      <c r="F43" s="8"/>
    </row>
  </sheetData>
  <mergeCells count="16">
    <mergeCell ref="B1:G1"/>
    <mergeCell ref="B3:F3"/>
    <mergeCell ref="B4:B6"/>
    <mergeCell ref="G5:G7"/>
    <mergeCell ref="C29:E29"/>
    <mergeCell ref="H5:I6"/>
    <mergeCell ref="E39:F39"/>
    <mergeCell ref="C42:D43"/>
    <mergeCell ref="E42:E43"/>
    <mergeCell ref="F36:G36"/>
    <mergeCell ref="E5:F6"/>
    <mergeCell ref="C5:D6"/>
    <mergeCell ref="B33:C33"/>
    <mergeCell ref="B34:C34"/>
    <mergeCell ref="C41:D41"/>
    <mergeCell ref="C39:D40"/>
  </mergeCells>
  <hyperlinks>
    <hyperlink ref="B3" r:id="rId1"/>
  </hyperlinks>
  <pageMargins left="0.7" right="0.7" top="0.78740157499999996" bottom="0.78740157499999996" header="0.3" footer="0.3"/>
  <pageSetup paperSize="9" scale="85" fitToHeight="0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schválené</vt:lpstr>
      <vt:lpstr>správné + 2026</vt:lpstr>
      <vt:lpstr>schválené!Názvy_tisku</vt:lpstr>
      <vt:lpstr>'správné + 2026'!Oblast_tisku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</dc:creator>
  <cp:lastModifiedBy>Jandurová Kateřina, Mgr.</cp:lastModifiedBy>
  <cp:lastPrinted>2025-10-27T09:47:01Z</cp:lastPrinted>
  <dcterms:created xsi:type="dcterms:W3CDTF">2004-08-03T05:35:05Z</dcterms:created>
  <dcterms:modified xsi:type="dcterms:W3CDTF">2025-10-27T13:50:06Z</dcterms:modified>
</cp:coreProperties>
</file>