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loud\Předboj\kalkulace 2024\"/>
    </mc:Choice>
  </mc:AlternateContent>
  <xr:revisionPtr revIDLastSave="0" documentId="13_ncr:1_{D3DA6C5E-201B-4607-A45B-FA0E257591EC}" xr6:coauthVersionLast="47" xr6:coauthVersionMax="47" xr10:uidLastSave="{00000000-0000-0000-0000-000000000000}"/>
  <bookViews>
    <workbookView xWindow="-12" yWindow="-12" windowWidth="11520" windowHeight="12264" xr2:uid="{00000000-000D-0000-FFFF-FFFF00000000}"/>
  </bookViews>
  <sheets>
    <sheet name="NÁVRH KALKULACE" sheetId="4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1" i="47" l="1"/>
  <c r="I35" i="47" l="1"/>
  <c r="I30" i="47"/>
  <c r="I27" i="47"/>
  <c r="I24" i="47"/>
  <c r="I19" i="47"/>
  <c r="I43" i="47" l="1"/>
  <c r="H19" i="47"/>
  <c r="J19" i="47" l="1"/>
  <c r="I69" i="47" l="1"/>
  <c r="I66" i="47"/>
  <c r="H54" i="47"/>
  <c r="H35" i="47"/>
  <c r="H30" i="47"/>
  <c r="H27" i="47"/>
  <c r="H24" i="47"/>
  <c r="J69" i="47"/>
  <c r="J66" i="47"/>
  <c r="J35" i="47"/>
  <c r="J30" i="47"/>
  <c r="J27" i="47"/>
  <c r="J24" i="47"/>
  <c r="G54" i="47"/>
  <c r="G35" i="47"/>
  <c r="G30" i="47"/>
  <c r="G27" i="47"/>
  <c r="G24" i="47"/>
  <c r="G19" i="47"/>
  <c r="J43" i="47" l="1"/>
  <c r="H43" i="47"/>
  <c r="G43" i="47"/>
  <c r="I63" i="47" l="1"/>
  <c r="I68" i="47" s="1"/>
  <c r="I71" i="47" s="1"/>
  <c r="J63" i="47"/>
  <c r="J68" i="47" s="1"/>
  <c r="J65" i="47" l="1"/>
</calcChain>
</file>

<file path=xl/sharedStrings.xml><?xml version="1.0" encoding="utf-8"?>
<sst xmlns="http://schemas.openxmlformats.org/spreadsheetml/2006/main" count="212" uniqueCount="144">
  <si>
    <t>Tabulka č. 1</t>
  </si>
  <si>
    <t>Řádek</t>
  </si>
  <si>
    <t>Náklady pro výpočet ceny pro vodné a pro stočné</t>
  </si>
  <si>
    <t>Měrná jednotka</t>
  </si>
  <si>
    <t>1</t>
  </si>
  <si>
    <t>1.</t>
  </si>
  <si>
    <t>Materiál</t>
  </si>
  <si>
    <t>1.1</t>
  </si>
  <si>
    <t>- surová voda podzemní + povrchová</t>
  </si>
  <si>
    <t>1.2</t>
  </si>
  <si>
    <t>1.3</t>
  </si>
  <si>
    <t>- chemikálie</t>
  </si>
  <si>
    <t>1.4</t>
  </si>
  <si>
    <t>- ostatní materiál</t>
  </si>
  <si>
    <t>2.</t>
  </si>
  <si>
    <t>Energie</t>
  </si>
  <si>
    <t>2.1</t>
  </si>
  <si>
    <t>- elektrická energie</t>
  </si>
  <si>
    <t>2.2</t>
  </si>
  <si>
    <t>- ostatní energie (plyn, pevná a kapalná energie)</t>
  </si>
  <si>
    <t>3.</t>
  </si>
  <si>
    <t>Mzdy</t>
  </si>
  <si>
    <t>3.1</t>
  </si>
  <si>
    <t>- přímé mzdy</t>
  </si>
  <si>
    <t>3.2</t>
  </si>
  <si>
    <t>- ostatní osobní náklady</t>
  </si>
  <si>
    <t>4.</t>
  </si>
  <si>
    <t>Ostatní přímé náklady</t>
  </si>
  <si>
    <t>4.1</t>
  </si>
  <si>
    <t>- odpisy</t>
  </si>
  <si>
    <t>4.2</t>
  </si>
  <si>
    <t xml:space="preserve">- opravy infrastrukturního majetku </t>
  </si>
  <si>
    <t>4.3</t>
  </si>
  <si>
    <t>- nájem infrastrukturního majetku</t>
  </si>
  <si>
    <t>4.4</t>
  </si>
  <si>
    <t>- prostředky obnovy infrastrukturního majetku</t>
  </si>
  <si>
    <t>5.</t>
  </si>
  <si>
    <t>Provozní náklady</t>
  </si>
  <si>
    <t>5.1</t>
  </si>
  <si>
    <t>- poplatky za vypouštění odpadních vod</t>
  </si>
  <si>
    <t>5.2</t>
  </si>
  <si>
    <t>5.3</t>
  </si>
  <si>
    <t>- ostatní provozní náklady ve vlastní režii</t>
  </si>
  <si>
    <t>6.</t>
  </si>
  <si>
    <t>Finanční náklady</t>
  </si>
  <si>
    <t>7.</t>
  </si>
  <si>
    <t>8.</t>
  </si>
  <si>
    <t>Výrobní režie</t>
  </si>
  <si>
    <t>9.</t>
  </si>
  <si>
    <t>Správní režie</t>
  </si>
  <si>
    <t>10.</t>
  </si>
  <si>
    <t xml:space="preserve">Voda pitná fakturovaná </t>
  </si>
  <si>
    <t>x</t>
  </si>
  <si>
    <t xml:space="preserve">- z toho domácnosti </t>
  </si>
  <si>
    <t xml:space="preserve">Voda odpadní odváděná fakturovaná </t>
  </si>
  <si>
    <t xml:space="preserve">Voda srážková fakturovaná </t>
  </si>
  <si>
    <t xml:space="preserve">Voda odpadní čištěná </t>
  </si>
  <si>
    <t xml:space="preserve">Pitná nebo odpadní voda převzatá </t>
  </si>
  <si>
    <t>K.</t>
  </si>
  <si>
    <t xml:space="preserve">Pitná nebo odpadní voda předaná </t>
  </si>
  <si>
    <t>11.</t>
  </si>
  <si>
    <r>
      <t>Kč/m</t>
    </r>
    <r>
      <rPr>
        <vertAlign val="superscript"/>
        <sz val="8"/>
        <rFont val="Tahoma"/>
        <family val="2"/>
        <charset val="238"/>
      </rPr>
      <t>3</t>
    </r>
  </si>
  <si>
    <t>12.</t>
  </si>
  <si>
    <t>13.</t>
  </si>
  <si>
    <t>Kalkulační zisk</t>
  </si>
  <si>
    <t>14.</t>
  </si>
  <si>
    <t>%</t>
  </si>
  <si>
    <t>- kalkulační zisk na m3 fakturované vody</t>
  </si>
  <si>
    <t>15.</t>
  </si>
  <si>
    <t>16.</t>
  </si>
  <si>
    <t>17.</t>
  </si>
  <si>
    <t>18.</t>
  </si>
  <si>
    <t xml:space="preserve">Cena pro vodné, pro stočné </t>
  </si>
  <si>
    <t>19.</t>
  </si>
  <si>
    <t>Voda pitná</t>
  </si>
  <si>
    <t>Voda odpadní</t>
  </si>
  <si>
    <t>2a</t>
  </si>
  <si>
    <t>A</t>
  </si>
  <si>
    <t>I</t>
  </si>
  <si>
    <t>II</t>
  </si>
  <si>
    <t>III</t>
  </si>
  <si>
    <t>IV</t>
  </si>
  <si>
    <t>V</t>
  </si>
  <si>
    <t>VI</t>
  </si>
  <si>
    <t>- pitná voda převzatá + odpadní voda předaná k čištění</t>
  </si>
  <si>
    <t>Kalkulovaná cena pro vodné a pro stočné</t>
  </si>
  <si>
    <t>Voda nefakturovaná</t>
  </si>
  <si>
    <t>Nákladové položky</t>
  </si>
  <si>
    <t>Text</t>
  </si>
  <si>
    <t>Kalkulace</t>
  </si>
  <si>
    <t>mil. Kč</t>
  </si>
  <si>
    <t>B</t>
  </si>
  <si>
    <t>C</t>
  </si>
  <si>
    <t>D</t>
  </si>
  <si>
    <t>E</t>
  </si>
  <si>
    <t>F</t>
  </si>
  <si>
    <t>G</t>
  </si>
  <si>
    <t>H</t>
  </si>
  <si>
    <t>J</t>
  </si>
  <si>
    <t>Hodnota souvisejícího infrastrukturního majetku podle VÚME</t>
  </si>
  <si>
    <t>Pořizovací cena souvisejícího hmotného majetku</t>
  </si>
  <si>
    <t>Počet pracovníků</t>
  </si>
  <si>
    <t>osob</t>
  </si>
  <si>
    <t>Tabulka č. 2</t>
  </si>
  <si>
    <r>
      <t>mil. m</t>
    </r>
    <r>
      <rPr>
        <vertAlign val="superscript"/>
        <sz val="8"/>
        <rFont val="Tahoma"/>
        <family val="2"/>
        <charset val="238"/>
      </rPr>
      <t>3</t>
    </r>
  </si>
  <si>
    <t>7a</t>
  </si>
  <si>
    <t>4a</t>
  </si>
  <si>
    <t>Poznámka</t>
  </si>
  <si>
    <t>2b</t>
  </si>
  <si>
    <t>Vlastník - název A IČO</t>
  </si>
  <si>
    <t>Formulář A až F</t>
  </si>
  <si>
    <t>Index 1 až X</t>
  </si>
  <si>
    <t>Příjemce vodného a stočného</t>
  </si>
  <si>
    <t>Provozovatel - název a IČO</t>
  </si>
  <si>
    <t>IČPE sosuvisející s cenou</t>
  </si>
  <si>
    <t>Kalkul.</t>
  </si>
  <si>
    <t>- ostatní provozní náklady externí</t>
  </si>
  <si>
    <t>Úplné vlastní náklady vč. prostř. na obnovu</t>
  </si>
  <si>
    <t>ÚVN</t>
  </si>
  <si>
    <t>- podíl kalkul. zisku z ÚVN (orientační ukazatel)</t>
  </si>
  <si>
    <t>- z ř. 13 na rozvoj a obnovu infrastrukturního majetku</t>
  </si>
  <si>
    <t>Celkem ÚVN + zisk</t>
  </si>
  <si>
    <t xml:space="preserve">Fakturovaná voda pitná, odpadní + srážková </t>
  </si>
  <si>
    <t>ř. 18 + DPH</t>
  </si>
  <si>
    <t>ř. 16/ř. 17</t>
  </si>
  <si>
    <t>ř. D nebo F + H</t>
  </si>
  <si>
    <t>ř. 12 + ř. 13</t>
  </si>
  <si>
    <t>ř. 13/ř. 12*100</t>
  </si>
  <si>
    <t>ř. 10</t>
  </si>
  <si>
    <t>ř. 10/D nebo ř. 10/(F+H) nebo ř. 10</t>
  </si>
  <si>
    <t>Ostatní výnosy</t>
  </si>
  <si>
    <t>O. S.</t>
  </si>
  <si>
    <t>Vypracoval: Ing. Martin Fiury</t>
  </si>
  <si>
    <t>Telefon: 723 853 730</t>
  </si>
  <si>
    <t>e-mail: ifima@post.cz</t>
  </si>
  <si>
    <t>Kontroloval: -</t>
  </si>
  <si>
    <t xml:space="preserve">JEDNOTKOVÉ NÁKLADY </t>
  </si>
  <si>
    <t>Obec Předboj, IČ: 00240630</t>
  </si>
  <si>
    <t>2103-734209-00240630-3/1-00240630</t>
  </si>
  <si>
    <t>2103-734209-00240630-4/1-00240630</t>
  </si>
  <si>
    <t>Datum: 10.12.2023</t>
  </si>
  <si>
    <t>Schválil: Obec Předboj</t>
  </si>
  <si>
    <t>VÝPOČET (KALKULACE) CEN PRO VODNÉ A STOČNÉ PRO KALENDÁŘNÍ ROK 2024</t>
  </si>
  <si>
    <t xml:space="preserve">Cena pro vodné, pro stočné + DPH (12%)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</si>
</sst>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name val="Verdana"/>
      <family val="2"/>
      <charset val="238"/>
    </font>
    <font>
      <sz val="10"/>
      <name val="Tahoma"/>
      <family val="2"/>
      <charset val="238"/>
    </font>
    <font>
      <sz val="9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  <font>
      <b/>
      <sz val="9"/>
      <name val="Tahoma"/>
      <family val="2"/>
      <charset val="238"/>
    </font>
    <font>
      <vertAlign val="superscript"/>
      <sz val="8"/>
      <name val="Tahoma"/>
      <family val="2"/>
      <charset val="238"/>
    </font>
    <font>
      <b/>
      <sz val="10"/>
      <name val="Tahoma"/>
      <family val="2"/>
      <charset val="238"/>
    </font>
    <font>
      <i/>
      <sz val="8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5" fillId="0" borderId="0"/>
    <xf numFmtId="0" fontId="16" fillId="0" borderId="0"/>
    <xf numFmtId="0" fontId="17" fillId="0" borderId="0"/>
    <xf numFmtId="0" fontId="16" fillId="0" borderId="0"/>
    <xf numFmtId="0" fontId="2" fillId="0" borderId="0"/>
  </cellStyleXfs>
  <cellXfs count="97">
    <xf numFmtId="0" fontId="0" fillId="0" borderId="0" xfId="0"/>
    <xf numFmtId="0" fontId="1" fillId="0" borderId="0" xfId="0" applyFont="1"/>
    <xf numFmtId="0" fontId="3" fillId="0" borderId="0" xfId="1" applyFont="1"/>
    <xf numFmtId="0" fontId="3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5" fillId="0" borderId="0" xfId="1" applyFont="1"/>
    <xf numFmtId="0" fontId="2" fillId="0" borderId="0" xfId="1"/>
    <xf numFmtId="49" fontId="9" fillId="0" borderId="0" xfId="1" applyNumberFormat="1" applyFont="1"/>
    <xf numFmtId="0" fontId="3" fillId="0" borderId="0" xfId="1" applyFont="1" applyAlignment="1">
      <alignment horizontal="right"/>
    </xf>
    <xf numFmtId="0" fontId="1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49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49" fontId="5" fillId="0" borderId="1" xfId="1" applyNumberFormat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4" fontId="5" fillId="0" borderId="1" xfId="1" applyNumberFormat="1" applyFont="1" applyBorder="1"/>
    <xf numFmtId="0" fontId="5" fillId="0" borderId="1" xfId="1" applyFont="1" applyBorder="1"/>
    <xf numFmtId="2" fontId="5" fillId="0" borderId="1" xfId="1" applyNumberFormat="1" applyFont="1" applyBorder="1"/>
    <xf numFmtId="164" fontId="5" fillId="0" borderId="1" xfId="1" applyNumberFormat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2" fontId="10" fillId="0" borderId="1" xfId="1" applyNumberFormat="1" applyFont="1" applyBorder="1" applyAlignment="1">
      <alignment horizontal="center"/>
    </xf>
    <xf numFmtId="2" fontId="10" fillId="0" borderId="1" xfId="2" applyNumberFormat="1" applyFont="1" applyFill="1" applyBorder="1" applyAlignment="1">
      <alignment horizontal="center"/>
    </xf>
    <xf numFmtId="2" fontId="10" fillId="0" borderId="1" xfId="1" applyNumberFormat="1" applyFont="1" applyBorder="1"/>
    <xf numFmtId="2" fontId="10" fillId="0" borderId="1" xfId="2" applyNumberFormat="1" applyFont="1" applyFill="1" applyBorder="1" applyAlignment="1"/>
    <xf numFmtId="2" fontId="10" fillId="0" borderId="1" xfId="2" applyNumberFormat="1" applyFont="1" applyFill="1" applyBorder="1"/>
    <xf numFmtId="49" fontId="9" fillId="0" borderId="1" xfId="1" applyNumberFormat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164" fontId="6" fillId="0" borderId="1" xfId="1" applyNumberFormat="1" applyFont="1" applyBorder="1"/>
    <xf numFmtId="164" fontId="5" fillId="0" borderId="1" xfId="1" applyNumberFormat="1" applyFont="1" applyBorder="1"/>
    <xf numFmtId="165" fontId="5" fillId="0" borderId="1" xfId="1" applyNumberFormat="1" applyFont="1" applyBorder="1"/>
    <xf numFmtId="0" fontId="5" fillId="0" borderId="1" xfId="2" applyNumberFormat="1" applyFont="1" applyFill="1" applyBorder="1"/>
    <xf numFmtId="164" fontId="1" fillId="0" borderId="0" xfId="0" applyNumberFormat="1" applyFont="1"/>
    <xf numFmtId="4" fontId="6" fillId="0" borderId="1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49" fontId="4" fillId="0" borderId="1" xfId="1" applyNumberFormat="1" applyFont="1" applyBorder="1"/>
    <xf numFmtId="0" fontId="3" fillId="0" borderId="1" xfId="1" applyFont="1" applyBorder="1"/>
    <xf numFmtId="0" fontId="0" fillId="0" borderId="1" xfId="0" applyBorder="1"/>
    <xf numFmtId="0" fontId="1" fillId="0" borderId="2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0" xfId="0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7" xfId="0" applyBorder="1" applyAlignment="1">
      <alignment vertical="top"/>
    </xf>
    <xf numFmtId="0" fontId="9" fillId="0" borderId="1" xfId="1" applyFont="1" applyBorder="1" applyAlignment="1">
      <alignment horizontal="center"/>
    </xf>
    <xf numFmtId="49" fontId="4" fillId="0" borderId="1" xfId="1" applyNumberFormat="1" applyFont="1" applyBorder="1" applyAlignment="1">
      <alignment vertical="center"/>
    </xf>
    <xf numFmtId="49" fontId="5" fillId="0" borderId="1" xfId="1" applyNumberFormat="1" applyFont="1" applyBorder="1"/>
    <xf numFmtId="49" fontId="10" fillId="0" borderId="1" xfId="1" applyNumberFormat="1" applyFont="1" applyBorder="1"/>
    <xf numFmtId="49" fontId="7" fillId="0" borderId="1" xfId="1" applyNumberFormat="1" applyFont="1" applyBorder="1" applyAlignment="1">
      <alignment vertical="center"/>
    </xf>
    <xf numFmtId="49" fontId="7" fillId="0" borderId="1" xfId="1" applyNumberFormat="1" applyFont="1" applyBorder="1"/>
    <xf numFmtId="0" fontId="4" fillId="0" borderId="1" xfId="1" applyFont="1" applyBorder="1" applyAlignment="1">
      <alignment horizontal="center"/>
    </xf>
    <xf numFmtId="0" fontId="5" fillId="0" borderId="8" xfId="1" applyFont="1" applyBorder="1" applyAlignment="1">
      <alignment horizontal="center" vertical="top" wrapText="1"/>
    </xf>
    <xf numFmtId="0" fontId="5" fillId="0" borderId="11" xfId="1" applyFont="1" applyBorder="1" applyAlignment="1">
      <alignment horizontal="center" vertical="top" wrapText="1"/>
    </xf>
    <xf numFmtId="0" fontId="5" fillId="0" borderId="9" xfId="1" applyFont="1" applyBorder="1" applyAlignment="1">
      <alignment horizontal="center" vertical="top" wrapText="1"/>
    </xf>
    <xf numFmtId="0" fontId="5" fillId="0" borderId="14" xfId="1" applyFont="1" applyBorder="1" applyAlignment="1">
      <alignment horizontal="center" vertical="top" wrapText="1"/>
    </xf>
    <xf numFmtId="0" fontId="5" fillId="0" borderId="15" xfId="1" applyFont="1" applyBorder="1" applyAlignment="1">
      <alignment horizontal="center" vertical="top" wrapText="1"/>
    </xf>
    <xf numFmtId="0" fontId="5" fillId="0" borderId="7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5" fillId="0" borderId="12" xfId="1" applyFont="1" applyBorder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5" fillId="0" borderId="13" xfId="1" applyFont="1" applyBorder="1" applyAlignment="1">
      <alignment horizontal="center" vertical="top" wrapText="1"/>
    </xf>
    <xf numFmtId="0" fontId="5" fillId="0" borderId="10" xfId="1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4" fillId="0" borderId="1" xfId="1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2" fontId="4" fillId="0" borderId="5" xfId="1" applyNumberFormat="1" applyFont="1" applyBorder="1" applyAlignment="1">
      <alignment wrapText="1"/>
    </xf>
    <xf numFmtId="0" fontId="0" fillId="0" borderId="4" xfId="0" applyBorder="1" applyAlignment="1">
      <alignment wrapText="1"/>
    </xf>
    <xf numFmtId="4" fontId="4" fillId="0" borderId="1" xfId="1" applyNumberFormat="1" applyFont="1" applyBorder="1"/>
    <xf numFmtId="2" fontId="4" fillId="0" borderId="5" xfId="1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8">
    <cellStyle name="Normální" xfId="0" builtinId="0"/>
    <cellStyle name="normální 2" xfId="1" xr:uid="{00000000-0005-0000-0000-000001000000}"/>
    <cellStyle name="normální 2 2" xfId="4" xr:uid="{00000000-0005-0000-0000-000002000000}"/>
    <cellStyle name="normální 2 3" xfId="7" xr:uid="{00000000-0005-0000-0000-000003000000}"/>
    <cellStyle name="normální 2 4" xfId="3" xr:uid="{00000000-0005-0000-0000-000004000000}"/>
    <cellStyle name="normální 3" xfId="5" xr:uid="{00000000-0005-0000-0000-000005000000}"/>
    <cellStyle name="normální 5" xfId="6" xr:uid="{00000000-0005-0000-0000-000006000000}"/>
    <cellStyle name="procent 2" xfId="2" xr:uid="{00000000-0005-0000-0000-000007000000}"/>
  </cellStyles>
  <dxfs count="0"/>
  <tableStyles count="0" defaultTableStyle="TableStyleMedium9" defaultPivotStyle="PivotStyleLight16"/>
  <colors>
    <mruColors>
      <color rgb="FFFFEBA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5"/>
  <sheetViews>
    <sheetView showGridLines="0" tabSelected="1" topLeftCell="D32" workbookViewId="0">
      <selection activeCell="J71" sqref="J71"/>
    </sheetView>
  </sheetViews>
  <sheetFormatPr defaultRowHeight="14.4" x14ac:dyDescent="0.3"/>
  <cols>
    <col min="1" max="1" width="6.88671875" customWidth="1"/>
    <col min="2" max="5" width="15.6640625" customWidth="1"/>
    <col min="6" max="6" width="10.6640625" customWidth="1"/>
    <col min="7" max="10" width="11.6640625" customWidth="1"/>
  </cols>
  <sheetData>
    <row r="1" spans="1:15" ht="33" customHeight="1" x14ac:dyDescent="0.3">
      <c r="A1" s="85" t="s">
        <v>142</v>
      </c>
      <c r="B1" s="86"/>
      <c r="C1" s="86"/>
      <c r="D1" s="86"/>
      <c r="E1" s="86"/>
      <c r="F1" s="86"/>
      <c r="G1" s="86"/>
      <c r="H1" s="86"/>
      <c r="I1" s="86"/>
      <c r="J1" s="87"/>
      <c r="K1" s="1"/>
      <c r="L1" s="1"/>
      <c r="M1" s="1"/>
      <c r="N1" s="1"/>
      <c r="O1" s="1"/>
    </row>
    <row r="2" spans="1:1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">
      <c r="A3" s="9" t="s">
        <v>78</v>
      </c>
      <c r="B3" s="78" t="s">
        <v>112</v>
      </c>
      <c r="C3" s="78"/>
      <c r="D3" s="41"/>
      <c r="E3" s="88" t="s">
        <v>137</v>
      </c>
      <c r="F3" s="89"/>
      <c r="G3" s="89"/>
      <c r="H3" s="89"/>
      <c r="I3" s="89"/>
      <c r="J3" s="89"/>
      <c r="K3" s="1"/>
      <c r="L3" s="1"/>
      <c r="M3" s="1"/>
      <c r="N3" s="1"/>
      <c r="O3" s="1"/>
    </row>
    <row r="4" spans="1:15" ht="14.4" customHeight="1" x14ac:dyDescent="0.3">
      <c r="A4" s="9" t="s">
        <v>79</v>
      </c>
      <c r="B4" s="78" t="s">
        <v>113</v>
      </c>
      <c r="C4" s="78"/>
      <c r="D4" s="41"/>
      <c r="E4" s="88" t="s">
        <v>137</v>
      </c>
      <c r="F4" s="89"/>
      <c r="G4" s="89"/>
      <c r="H4" s="89"/>
      <c r="I4" s="89"/>
      <c r="J4" s="89"/>
      <c r="K4" s="1"/>
      <c r="L4" s="1"/>
      <c r="M4" s="1"/>
      <c r="N4" s="1"/>
      <c r="O4" s="1"/>
    </row>
    <row r="5" spans="1:15" ht="14.4" customHeight="1" x14ac:dyDescent="0.3">
      <c r="A5" s="9" t="s">
        <v>80</v>
      </c>
      <c r="B5" s="78" t="s">
        <v>109</v>
      </c>
      <c r="C5" s="78"/>
      <c r="D5" s="41"/>
      <c r="E5" s="88" t="s">
        <v>137</v>
      </c>
      <c r="F5" s="89"/>
      <c r="G5" s="89"/>
      <c r="H5" s="89"/>
      <c r="I5" s="89"/>
      <c r="J5" s="89"/>
      <c r="K5" s="1"/>
      <c r="L5" s="1"/>
      <c r="M5" s="1"/>
      <c r="N5" s="1"/>
      <c r="O5" s="1"/>
    </row>
    <row r="6" spans="1:15" x14ac:dyDescent="0.3">
      <c r="A6" s="9" t="s">
        <v>81</v>
      </c>
      <c r="B6" s="78" t="s">
        <v>110</v>
      </c>
      <c r="C6" s="78"/>
      <c r="D6" s="41"/>
      <c r="E6" s="78" t="s">
        <v>77</v>
      </c>
      <c r="F6" s="78"/>
      <c r="G6" s="78"/>
      <c r="H6" s="78"/>
      <c r="I6" s="78"/>
      <c r="J6" s="78"/>
      <c r="K6" s="1"/>
      <c r="L6" s="1"/>
      <c r="M6" s="1"/>
      <c r="N6" s="1"/>
      <c r="O6" s="1"/>
    </row>
    <row r="7" spans="1:15" x14ac:dyDescent="0.3">
      <c r="A7" s="9" t="s">
        <v>82</v>
      </c>
      <c r="B7" s="78" t="s">
        <v>111</v>
      </c>
      <c r="C7" s="78"/>
      <c r="D7" s="78"/>
      <c r="E7" s="79">
        <v>1</v>
      </c>
      <c r="F7" s="79"/>
      <c r="G7" s="79"/>
      <c r="H7" s="79"/>
      <c r="I7" s="79"/>
      <c r="J7" s="79"/>
      <c r="K7" s="1"/>
      <c r="L7" s="1"/>
      <c r="M7" s="1"/>
      <c r="N7" s="1"/>
      <c r="O7" s="1"/>
    </row>
    <row r="8" spans="1:15" x14ac:dyDescent="0.3">
      <c r="A8" s="42" t="s">
        <v>83</v>
      </c>
      <c r="B8" s="45" t="s">
        <v>114</v>
      </c>
      <c r="C8" s="46"/>
      <c r="D8" s="47"/>
      <c r="E8" s="80"/>
      <c r="F8" s="81"/>
      <c r="G8" s="81"/>
      <c r="H8" s="81"/>
      <c r="I8" s="81"/>
      <c r="J8" s="82"/>
      <c r="K8" s="1"/>
      <c r="L8" s="1"/>
      <c r="M8" s="1"/>
      <c r="N8" s="1"/>
      <c r="O8" s="1"/>
    </row>
    <row r="9" spans="1:15" x14ac:dyDescent="0.3">
      <c r="A9" s="43"/>
      <c r="B9" s="48"/>
      <c r="C9" s="49"/>
      <c r="D9" s="50"/>
      <c r="E9" s="80" t="s">
        <v>138</v>
      </c>
      <c r="F9" s="81"/>
      <c r="G9" s="81"/>
      <c r="H9" s="81"/>
      <c r="I9" s="81"/>
      <c r="J9" s="82"/>
      <c r="K9" s="1"/>
      <c r="L9" s="1"/>
      <c r="M9" s="1"/>
      <c r="N9" s="1"/>
      <c r="O9" s="1"/>
    </row>
    <row r="10" spans="1:15" x14ac:dyDescent="0.3">
      <c r="A10" s="43"/>
      <c r="B10" s="48"/>
      <c r="C10" s="49"/>
      <c r="D10" s="50"/>
      <c r="E10" s="80" t="s">
        <v>139</v>
      </c>
      <c r="F10" s="81"/>
      <c r="G10" s="81"/>
      <c r="H10" s="81"/>
      <c r="I10" s="81"/>
      <c r="J10" s="82"/>
      <c r="K10" s="1"/>
      <c r="L10" s="1"/>
      <c r="M10" s="1"/>
      <c r="N10" s="1"/>
      <c r="O10" s="1"/>
    </row>
    <row r="11" spans="1:15" x14ac:dyDescent="0.3">
      <c r="A11" s="44"/>
      <c r="B11" s="51"/>
      <c r="C11" s="52"/>
      <c r="D11" s="53"/>
      <c r="E11" s="80"/>
      <c r="F11" s="81"/>
      <c r="G11" s="81"/>
      <c r="H11" s="81"/>
      <c r="I11" s="81"/>
      <c r="J11" s="82"/>
      <c r="K11" s="1"/>
      <c r="L11" s="1"/>
      <c r="M11" s="1"/>
      <c r="N11" s="1"/>
      <c r="O11" s="1"/>
    </row>
    <row r="12" spans="1:1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3">
      <c r="A13" s="2"/>
      <c r="B13" s="3"/>
      <c r="C13" s="3"/>
      <c r="D13" s="3"/>
      <c r="E13" s="3"/>
      <c r="F13" s="2"/>
      <c r="G13" s="2"/>
      <c r="H13" s="2"/>
      <c r="I13" s="2"/>
      <c r="J13" s="8" t="s">
        <v>0</v>
      </c>
      <c r="K13" s="1"/>
      <c r="L13" s="1"/>
      <c r="M13" s="1"/>
      <c r="N13" s="1"/>
      <c r="O13" s="1"/>
    </row>
    <row r="14" spans="1:15" x14ac:dyDescent="0.3">
      <c r="A14" s="36" t="s">
        <v>1</v>
      </c>
      <c r="B14" s="73" t="s">
        <v>2</v>
      </c>
      <c r="C14" s="73"/>
      <c r="D14" s="73"/>
      <c r="E14" s="73"/>
      <c r="F14" s="73"/>
      <c r="G14" s="73"/>
      <c r="H14" s="73"/>
      <c r="I14" s="73"/>
      <c r="J14" s="73"/>
      <c r="K14" s="1"/>
      <c r="L14" s="1"/>
      <c r="M14" s="1"/>
      <c r="N14" s="1"/>
      <c r="O14" s="1"/>
    </row>
    <row r="15" spans="1:15" ht="15" customHeight="1" x14ac:dyDescent="0.3">
      <c r="A15" s="37"/>
      <c r="B15" s="61" t="s">
        <v>87</v>
      </c>
      <c r="C15" s="62"/>
      <c r="D15" s="62"/>
      <c r="E15" s="63"/>
      <c r="F15" s="67" t="s">
        <v>3</v>
      </c>
      <c r="G15" s="83" t="s">
        <v>74</v>
      </c>
      <c r="H15" s="84"/>
      <c r="I15" s="83" t="s">
        <v>75</v>
      </c>
      <c r="J15" s="84"/>
      <c r="K15" s="1"/>
      <c r="L15" s="1"/>
      <c r="M15" s="1"/>
      <c r="N15" s="1"/>
      <c r="O15" s="1"/>
    </row>
    <row r="16" spans="1:15" ht="15" customHeight="1" x14ac:dyDescent="0.3">
      <c r="A16" s="37"/>
      <c r="B16" s="74"/>
      <c r="C16" s="75"/>
      <c r="D16" s="75"/>
      <c r="E16" s="76"/>
      <c r="F16" s="77"/>
      <c r="G16" s="10">
        <v>2023</v>
      </c>
      <c r="H16" s="11">
        <v>2024</v>
      </c>
      <c r="I16" s="10">
        <v>2023</v>
      </c>
      <c r="J16" s="11">
        <v>2024</v>
      </c>
      <c r="K16" s="1"/>
      <c r="L16" s="1"/>
      <c r="M16" s="1"/>
      <c r="N16" s="1"/>
      <c r="O16" s="1"/>
    </row>
    <row r="17" spans="1:15" x14ac:dyDescent="0.3">
      <c r="A17" s="38"/>
      <c r="B17" s="64"/>
      <c r="C17" s="65"/>
      <c r="D17" s="65"/>
      <c r="E17" s="66"/>
      <c r="F17" s="68"/>
      <c r="G17" s="11" t="s">
        <v>131</v>
      </c>
      <c r="H17" s="11" t="s">
        <v>115</v>
      </c>
      <c r="I17" s="11" t="s">
        <v>131</v>
      </c>
      <c r="J17" s="11" t="s">
        <v>115</v>
      </c>
      <c r="K17" s="1"/>
      <c r="L17" s="1"/>
      <c r="M17" s="1"/>
      <c r="N17" s="1"/>
      <c r="O17" s="1"/>
    </row>
    <row r="18" spans="1:15" x14ac:dyDescent="0.3">
      <c r="A18" s="26" t="s">
        <v>4</v>
      </c>
      <c r="B18" s="54">
        <v>2</v>
      </c>
      <c r="C18" s="54"/>
      <c r="D18" s="54"/>
      <c r="E18" s="54"/>
      <c r="F18" s="27" t="s">
        <v>76</v>
      </c>
      <c r="G18" s="27">
        <v>3</v>
      </c>
      <c r="H18" s="27">
        <v>4</v>
      </c>
      <c r="I18" s="27">
        <v>6</v>
      </c>
      <c r="J18" s="27">
        <v>7</v>
      </c>
      <c r="K18" s="1"/>
      <c r="L18" s="1"/>
      <c r="M18" s="1"/>
      <c r="N18" s="1"/>
      <c r="O18" s="1"/>
    </row>
    <row r="19" spans="1:15" x14ac:dyDescent="0.3">
      <c r="A19" s="12" t="s">
        <v>5</v>
      </c>
      <c r="B19" s="59" t="s">
        <v>6</v>
      </c>
      <c r="C19" s="59"/>
      <c r="D19" s="59"/>
      <c r="E19" s="59"/>
      <c r="F19" s="13" t="s">
        <v>90</v>
      </c>
      <c r="G19" s="30">
        <f>G20+G21+G22+G23</f>
        <v>0</v>
      </c>
      <c r="H19" s="30">
        <f>H20+H21+H22+H23</f>
        <v>0</v>
      </c>
      <c r="I19" s="30">
        <f>I20+I21+I22+I23</f>
        <v>0.14700000000000002</v>
      </c>
      <c r="J19" s="30">
        <f>J20+J21+J22+J23</f>
        <v>9.35E-2</v>
      </c>
      <c r="K19" s="1"/>
      <c r="L19" s="1"/>
      <c r="M19" s="1"/>
      <c r="N19" s="1"/>
      <c r="O19" s="1"/>
    </row>
    <row r="20" spans="1:15" x14ac:dyDescent="0.3">
      <c r="A20" s="14" t="s">
        <v>7</v>
      </c>
      <c r="B20" s="39" t="s">
        <v>8</v>
      </c>
      <c r="C20" s="39"/>
      <c r="D20" s="39"/>
      <c r="E20" s="39"/>
      <c r="F20" s="15" t="s">
        <v>90</v>
      </c>
      <c r="G20" s="31"/>
      <c r="H20" s="31"/>
      <c r="I20" s="31"/>
      <c r="J20" s="31"/>
      <c r="K20" s="1"/>
      <c r="L20" s="1"/>
      <c r="M20" s="1"/>
      <c r="N20" s="1"/>
      <c r="O20" s="1"/>
    </row>
    <row r="21" spans="1:15" x14ac:dyDescent="0.3">
      <c r="A21" s="14" t="s">
        <v>9</v>
      </c>
      <c r="B21" s="39" t="s">
        <v>84</v>
      </c>
      <c r="C21" s="39"/>
      <c r="D21" s="39"/>
      <c r="E21" s="39"/>
      <c r="F21" s="15" t="s">
        <v>90</v>
      </c>
      <c r="G21" s="31"/>
      <c r="H21" s="31"/>
      <c r="I21" s="31">
        <v>0.05</v>
      </c>
      <c r="J21" s="31"/>
      <c r="K21" s="1"/>
      <c r="L21" s="1"/>
      <c r="M21" s="1"/>
      <c r="N21" s="1"/>
      <c r="O21" s="1"/>
    </row>
    <row r="22" spans="1:15" x14ac:dyDescent="0.3">
      <c r="A22" s="14" t="s">
        <v>10</v>
      </c>
      <c r="B22" s="39" t="s">
        <v>11</v>
      </c>
      <c r="C22" s="39"/>
      <c r="D22" s="39"/>
      <c r="E22" s="39"/>
      <c r="F22" s="15" t="s">
        <v>90</v>
      </c>
      <c r="G22" s="31"/>
      <c r="H22" s="31"/>
      <c r="I22" s="31">
        <v>0.05</v>
      </c>
      <c r="J22" s="31">
        <v>6.7000000000000004E-2</v>
      </c>
      <c r="K22" s="1"/>
      <c r="L22" s="1"/>
      <c r="M22" s="1"/>
      <c r="N22" s="1"/>
      <c r="O22" s="1"/>
    </row>
    <row r="23" spans="1:15" x14ac:dyDescent="0.3">
      <c r="A23" s="14" t="s">
        <v>12</v>
      </c>
      <c r="B23" s="39" t="s">
        <v>13</v>
      </c>
      <c r="C23" s="39"/>
      <c r="D23" s="39"/>
      <c r="E23" s="39"/>
      <c r="F23" s="15" t="s">
        <v>90</v>
      </c>
      <c r="G23" s="31"/>
      <c r="H23" s="31"/>
      <c r="I23" s="31">
        <v>4.7E-2</v>
      </c>
      <c r="J23" s="31">
        <v>2.6499999999999999E-2</v>
      </c>
      <c r="K23" s="1"/>
      <c r="L23" s="1"/>
      <c r="M23" s="1"/>
      <c r="N23" s="1"/>
      <c r="O23" s="1"/>
    </row>
    <row r="24" spans="1:15" x14ac:dyDescent="0.3">
      <c r="A24" s="12" t="s">
        <v>14</v>
      </c>
      <c r="B24" s="59" t="s">
        <v>15</v>
      </c>
      <c r="C24" s="59"/>
      <c r="D24" s="59"/>
      <c r="E24" s="59"/>
      <c r="F24" s="13" t="s">
        <v>90</v>
      </c>
      <c r="G24" s="30">
        <f>G25+G26</f>
        <v>0</v>
      </c>
      <c r="H24" s="30">
        <f>H25+H26</f>
        <v>0</v>
      </c>
      <c r="I24" s="30">
        <f>I25+I26</f>
        <v>0.7</v>
      </c>
      <c r="J24" s="30">
        <f>J25+J26</f>
        <v>0.65</v>
      </c>
      <c r="K24" s="1"/>
      <c r="L24" s="1"/>
      <c r="M24" s="1"/>
      <c r="N24" s="1"/>
      <c r="O24" s="1"/>
    </row>
    <row r="25" spans="1:15" x14ac:dyDescent="0.3">
      <c r="A25" s="14" t="s">
        <v>16</v>
      </c>
      <c r="B25" s="39" t="s">
        <v>17</v>
      </c>
      <c r="C25" s="39"/>
      <c r="D25" s="39"/>
      <c r="E25" s="39"/>
      <c r="F25" s="15" t="s">
        <v>90</v>
      </c>
      <c r="G25" s="31"/>
      <c r="H25" s="31"/>
      <c r="I25" s="31">
        <v>0.7</v>
      </c>
      <c r="J25" s="31">
        <v>0.6</v>
      </c>
      <c r="K25" s="1"/>
      <c r="L25" s="1"/>
      <c r="M25" s="1"/>
      <c r="N25" s="1"/>
      <c r="O25" s="1"/>
    </row>
    <row r="26" spans="1:15" x14ac:dyDescent="0.3">
      <c r="A26" s="14" t="s">
        <v>18</v>
      </c>
      <c r="B26" s="39" t="s">
        <v>19</v>
      </c>
      <c r="C26" s="39"/>
      <c r="D26" s="39"/>
      <c r="E26" s="39"/>
      <c r="F26" s="15" t="s">
        <v>90</v>
      </c>
      <c r="G26" s="31"/>
      <c r="H26" s="31"/>
      <c r="I26" s="31"/>
      <c r="J26" s="31">
        <v>0.05</v>
      </c>
      <c r="K26" s="1"/>
      <c r="L26" s="1"/>
      <c r="M26" s="1"/>
      <c r="N26" s="1"/>
      <c r="O26" s="1"/>
    </row>
    <row r="27" spans="1:15" x14ac:dyDescent="0.3">
      <c r="A27" s="12" t="s">
        <v>20</v>
      </c>
      <c r="B27" s="59" t="s">
        <v>21</v>
      </c>
      <c r="C27" s="59"/>
      <c r="D27" s="59"/>
      <c r="E27" s="59"/>
      <c r="F27" s="13" t="s">
        <v>90</v>
      </c>
      <c r="G27" s="30">
        <f>G28+G29</f>
        <v>0</v>
      </c>
      <c r="H27" s="30">
        <f>H28+H29</f>
        <v>0</v>
      </c>
      <c r="I27" s="30">
        <f>I28+I29</f>
        <v>0.27</v>
      </c>
      <c r="J27" s="30">
        <f>J28+J29</f>
        <v>0.28000000000000003</v>
      </c>
      <c r="K27" s="1"/>
      <c r="L27" s="1"/>
      <c r="M27" s="1"/>
      <c r="N27" s="1"/>
      <c r="O27" s="1"/>
    </row>
    <row r="28" spans="1:15" x14ac:dyDescent="0.3">
      <c r="A28" s="14" t="s">
        <v>22</v>
      </c>
      <c r="B28" s="39" t="s">
        <v>23</v>
      </c>
      <c r="C28" s="39"/>
      <c r="D28" s="39"/>
      <c r="E28" s="39"/>
      <c r="F28" s="15" t="s">
        <v>90</v>
      </c>
      <c r="G28" s="31"/>
      <c r="H28" s="31"/>
      <c r="I28" s="31">
        <v>0.27</v>
      </c>
      <c r="J28" s="31">
        <v>0.28000000000000003</v>
      </c>
      <c r="K28" s="1"/>
      <c r="L28" s="1"/>
      <c r="M28" s="1"/>
      <c r="N28" s="1"/>
      <c r="O28" s="1"/>
    </row>
    <row r="29" spans="1:15" x14ac:dyDescent="0.3">
      <c r="A29" s="14" t="s">
        <v>24</v>
      </c>
      <c r="B29" s="39" t="s">
        <v>25</v>
      </c>
      <c r="C29" s="39"/>
      <c r="D29" s="39"/>
      <c r="E29" s="39"/>
      <c r="F29" s="15" t="s">
        <v>90</v>
      </c>
      <c r="G29" s="31"/>
      <c r="H29" s="31"/>
      <c r="I29" s="31"/>
      <c r="J29" s="31"/>
      <c r="K29" s="1"/>
      <c r="L29" s="1"/>
      <c r="M29" s="1"/>
      <c r="N29" s="1"/>
      <c r="O29" s="1"/>
    </row>
    <row r="30" spans="1:15" x14ac:dyDescent="0.3">
      <c r="A30" s="12" t="s">
        <v>26</v>
      </c>
      <c r="B30" s="59" t="s">
        <v>27</v>
      </c>
      <c r="C30" s="59"/>
      <c r="D30" s="59"/>
      <c r="E30" s="59"/>
      <c r="F30" s="13" t="s">
        <v>90</v>
      </c>
      <c r="G30" s="30">
        <f>G31+G32+G33+G34</f>
        <v>0</v>
      </c>
      <c r="H30" s="30">
        <f>H31+H32+H33+H34</f>
        <v>0</v>
      </c>
      <c r="I30" s="30">
        <f>I31+I32+I33+I34</f>
        <v>0.96</v>
      </c>
      <c r="J30" s="30">
        <f>J31+J32+J33+J34</f>
        <v>0.85</v>
      </c>
      <c r="K30" s="1"/>
      <c r="L30" s="1"/>
      <c r="M30" s="1"/>
      <c r="N30" s="1"/>
      <c r="O30" s="1"/>
    </row>
    <row r="31" spans="1:15" x14ac:dyDescent="0.3">
      <c r="A31" s="14" t="s">
        <v>28</v>
      </c>
      <c r="B31" s="39" t="s">
        <v>29</v>
      </c>
      <c r="C31" s="39"/>
      <c r="D31" s="39"/>
      <c r="E31" s="39"/>
      <c r="F31" s="15" t="s">
        <v>90</v>
      </c>
      <c r="G31" s="31"/>
      <c r="H31" s="31"/>
      <c r="I31" s="30"/>
      <c r="J31" s="30"/>
      <c r="K31" s="1"/>
      <c r="L31" s="1"/>
      <c r="M31" s="1"/>
      <c r="N31" s="1"/>
      <c r="O31" s="1"/>
    </row>
    <row r="32" spans="1:15" x14ac:dyDescent="0.3">
      <c r="A32" s="14" t="s">
        <v>30</v>
      </c>
      <c r="B32" s="39" t="s">
        <v>31</v>
      </c>
      <c r="C32" s="39"/>
      <c r="D32" s="39"/>
      <c r="E32" s="39"/>
      <c r="F32" s="15" t="s">
        <v>90</v>
      </c>
      <c r="G32" s="31"/>
      <c r="H32" s="31"/>
      <c r="I32" s="31">
        <v>0.06</v>
      </c>
      <c r="J32" s="31">
        <v>0.35</v>
      </c>
      <c r="K32" s="1"/>
      <c r="L32" s="1"/>
      <c r="M32" s="1"/>
      <c r="N32" s="1"/>
      <c r="O32" s="1"/>
    </row>
    <row r="33" spans="1:15" x14ac:dyDescent="0.3">
      <c r="A33" s="14" t="s">
        <v>32</v>
      </c>
      <c r="B33" s="39" t="s">
        <v>33</v>
      </c>
      <c r="C33" s="39"/>
      <c r="D33" s="39"/>
      <c r="E33" s="39"/>
      <c r="F33" s="15" t="s">
        <v>90</v>
      </c>
      <c r="G33" s="31"/>
      <c r="H33" s="31"/>
      <c r="I33" s="31"/>
      <c r="J33" s="31"/>
      <c r="K33" s="1"/>
      <c r="L33" s="1"/>
      <c r="M33" s="1"/>
      <c r="N33" s="1"/>
      <c r="O33" s="1"/>
    </row>
    <row r="34" spans="1:15" x14ac:dyDescent="0.3">
      <c r="A34" s="14" t="s">
        <v>34</v>
      </c>
      <c r="B34" s="39" t="s">
        <v>35</v>
      </c>
      <c r="C34" s="39"/>
      <c r="D34" s="39"/>
      <c r="E34" s="39"/>
      <c r="F34" s="15" t="s">
        <v>90</v>
      </c>
      <c r="G34" s="31"/>
      <c r="H34" s="31"/>
      <c r="I34" s="31">
        <v>0.9</v>
      </c>
      <c r="J34" s="31">
        <v>0.5</v>
      </c>
      <c r="K34" s="1"/>
      <c r="L34" s="1"/>
      <c r="M34" s="1"/>
      <c r="N34" s="1"/>
      <c r="O34" s="1"/>
    </row>
    <row r="35" spans="1:15" x14ac:dyDescent="0.3">
      <c r="A35" s="12" t="s">
        <v>36</v>
      </c>
      <c r="B35" s="59" t="s">
        <v>37</v>
      </c>
      <c r="C35" s="59"/>
      <c r="D35" s="59"/>
      <c r="E35" s="59"/>
      <c r="F35" s="13" t="s">
        <v>90</v>
      </c>
      <c r="G35" s="30">
        <f>G36+G37+G38</f>
        <v>0</v>
      </c>
      <c r="H35" s="30">
        <f>H36+H37+H38</f>
        <v>0</v>
      </c>
      <c r="I35" s="30">
        <f>I36+I37+I38</f>
        <v>0.6</v>
      </c>
      <c r="J35" s="30">
        <f>J36+J37+J38</f>
        <v>1.45</v>
      </c>
      <c r="K35" s="1"/>
      <c r="L35" s="1"/>
      <c r="M35" s="1"/>
      <c r="N35" s="1"/>
      <c r="O35" s="1"/>
    </row>
    <row r="36" spans="1:15" x14ac:dyDescent="0.3">
      <c r="A36" s="14" t="s">
        <v>38</v>
      </c>
      <c r="B36" s="39" t="s">
        <v>39</v>
      </c>
      <c r="C36" s="39"/>
      <c r="D36" s="39"/>
      <c r="E36" s="39"/>
      <c r="F36" s="15" t="s">
        <v>90</v>
      </c>
      <c r="G36" s="31"/>
      <c r="H36" s="31"/>
      <c r="I36" s="31"/>
      <c r="J36" s="31"/>
      <c r="K36" s="1"/>
      <c r="L36" s="1"/>
      <c r="M36" s="1"/>
      <c r="N36" s="1"/>
      <c r="O36" s="1"/>
    </row>
    <row r="37" spans="1:15" x14ac:dyDescent="0.3">
      <c r="A37" s="14" t="s">
        <v>40</v>
      </c>
      <c r="B37" s="39" t="s">
        <v>116</v>
      </c>
      <c r="C37" s="39"/>
      <c r="D37" s="39"/>
      <c r="E37" s="39"/>
      <c r="F37" s="15" t="s">
        <v>90</v>
      </c>
      <c r="G37" s="31"/>
      <c r="H37" s="31"/>
      <c r="I37" s="31">
        <v>0.6</v>
      </c>
      <c r="J37" s="31">
        <v>1.45</v>
      </c>
      <c r="K37" s="1"/>
      <c r="L37" s="1"/>
      <c r="M37" s="1"/>
      <c r="N37" s="1"/>
      <c r="O37" s="1"/>
    </row>
    <row r="38" spans="1:15" x14ac:dyDescent="0.3">
      <c r="A38" s="14" t="s">
        <v>41</v>
      </c>
      <c r="B38" s="39" t="s">
        <v>42</v>
      </c>
      <c r="C38" s="39"/>
      <c r="D38" s="39"/>
      <c r="E38" s="39"/>
      <c r="F38" s="15" t="s">
        <v>90</v>
      </c>
      <c r="G38" s="31"/>
      <c r="H38" s="31"/>
      <c r="I38" s="31"/>
      <c r="J38" s="31"/>
      <c r="K38" s="1"/>
      <c r="L38" s="1"/>
      <c r="M38" s="1"/>
      <c r="N38" s="1"/>
      <c r="O38" s="1"/>
    </row>
    <row r="39" spans="1:15" x14ac:dyDescent="0.3">
      <c r="A39" s="12" t="s">
        <v>43</v>
      </c>
      <c r="B39" s="58" t="s">
        <v>44</v>
      </c>
      <c r="C39" s="58"/>
      <c r="D39" s="58"/>
      <c r="E39" s="58"/>
      <c r="F39" s="13" t="s">
        <v>90</v>
      </c>
      <c r="G39" s="30"/>
      <c r="H39" s="30"/>
      <c r="I39" s="30"/>
      <c r="J39" s="30"/>
      <c r="K39" s="1"/>
      <c r="L39" s="1"/>
      <c r="M39" s="1"/>
      <c r="N39" s="1"/>
      <c r="O39" s="1"/>
    </row>
    <row r="40" spans="1:15" x14ac:dyDescent="0.3">
      <c r="A40" s="12" t="s">
        <v>45</v>
      </c>
      <c r="B40" s="58" t="s">
        <v>130</v>
      </c>
      <c r="C40" s="58"/>
      <c r="D40" s="58"/>
      <c r="E40" s="58"/>
      <c r="F40" s="13" t="s">
        <v>90</v>
      </c>
      <c r="G40" s="30"/>
      <c r="H40" s="30"/>
      <c r="I40" s="30"/>
      <c r="J40" s="30"/>
      <c r="K40" s="1"/>
      <c r="L40" s="1"/>
      <c r="M40" s="1"/>
      <c r="N40" s="1"/>
      <c r="O40" s="1"/>
    </row>
    <row r="41" spans="1:15" x14ac:dyDescent="0.3">
      <c r="A41" s="12" t="s">
        <v>46</v>
      </c>
      <c r="B41" s="58" t="s">
        <v>47</v>
      </c>
      <c r="C41" s="58"/>
      <c r="D41" s="58"/>
      <c r="E41" s="58"/>
      <c r="F41" s="13" t="s">
        <v>90</v>
      </c>
      <c r="G41" s="30"/>
      <c r="H41" s="30">
        <v>0</v>
      </c>
      <c r="I41" s="30">
        <v>0.05</v>
      </c>
      <c r="J41" s="30">
        <v>0</v>
      </c>
      <c r="K41" s="1"/>
      <c r="L41" s="1"/>
      <c r="M41" s="1"/>
      <c r="N41" s="1"/>
      <c r="O41" s="1"/>
    </row>
    <row r="42" spans="1:15" x14ac:dyDescent="0.3">
      <c r="A42" s="12" t="s">
        <v>48</v>
      </c>
      <c r="B42" s="59" t="s">
        <v>49</v>
      </c>
      <c r="C42" s="59"/>
      <c r="D42" s="59"/>
      <c r="E42" s="59"/>
      <c r="F42" s="13" t="s">
        <v>90</v>
      </c>
      <c r="G42" s="30"/>
      <c r="H42" s="30">
        <v>0</v>
      </c>
      <c r="I42" s="30">
        <v>0.05</v>
      </c>
      <c r="J42" s="30">
        <v>0.1</v>
      </c>
      <c r="K42" s="1"/>
      <c r="L42" s="1"/>
      <c r="M42" s="1"/>
      <c r="N42" s="1"/>
      <c r="O42" s="1"/>
    </row>
    <row r="43" spans="1:15" x14ac:dyDescent="0.3">
      <c r="A43" s="12" t="s">
        <v>50</v>
      </c>
      <c r="B43" s="59" t="s">
        <v>117</v>
      </c>
      <c r="C43" s="59"/>
      <c r="D43" s="59"/>
      <c r="E43" s="59"/>
      <c r="F43" s="13" t="s">
        <v>90</v>
      </c>
      <c r="G43" s="30">
        <f>G19+G24+G27+G30+G35+G39-G40+G41+G42</f>
        <v>0</v>
      </c>
      <c r="H43" s="30">
        <f>H19+H24+H27+H30+H35+H39-H40+H41+H42</f>
        <v>0</v>
      </c>
      <c r="I43" s="30">
        <f>I19+I24+I27+I30+I35+I39-I40+I41+I42</f>
        <v>2.7769999999999997</v>
      </c>
      <c r="J43" s="30">
        <f>J19+J24+J27+J30+J35+J39-J40+J41+J42</f>
        <v>3.4235000000000002</v>
      </c>
      <c r="K43" s="34"/>
      <c r="L43" s="1"/>
      <c r="M43" s="1"/>
      <c r="N43" s="1"/>
      <c r="O43" s="1"/>
    </row>
    <row r="44" spans="1:15" x14ac:dyDescent="0.3">
      <c r="A44" s="14" t="s">
        <v>77</v>
      </c>
      <c r="B44" s="39" t="s">
        <v>99</v>
      </c>
      <c r="C44" s="39"/>
      <c r="D44" s="39"/>
      <c r="E44" s="39"/>
      <c r="F44" s="15" t="s">
        <v>90</v>
      </c>
      <c r="G44" s="32"/>
      <c r="H44" s="32"/>
      <c r="I44" s="32"/>
      <c r="J44" s="32"/>
      <c r="K44" s="1"/>
      <c r="L44" s="1"/>
      <c r="M44" s="1"/>
      <c r="N44" s="1"/>
      <c r="O44" s="1"/>
    </row>
    <row r="45" spans="1:15" x14ac:dyDescent="0.3">
      <c r="A45" s="14" t="s">
        <v>91</v>
      </c>
      <c r="B45" s="39" t="s">
        <v>100</v>
      </c>
      <c r="C45" s="39"/>
      <c r="D45" s="39"/>
      <c r="E45" s="39"/>
      <c r="F45" s="15" t="s">
        <v>90</v>
      </c>
      <c r="G45" s="17"/>
      <c r="H45" s="17"/>
      <c r="I45" s="16"/>
      <c r="J45" s="16"/>
      <c r="K45" s="1"/>
      <c r="L45" s="1"/>
      <c r="M45" s="1"/>
      <c r="N45" s="1"/>
      <c r="O45" s="1"/>
    </row>
    <row r="46" spans="1:15" x14ac:dyDescent="0.3">
      <c r="A46" s="14" t="s">
        <v>92</v>
      </c>
      <c r="B46" s="39" t="s">
        <v>101</v>
      </c>
      <c r="C46" s="39"/>
      <c r="D46" s="39"/>
      <c r="E46" s="39"/>
      <c r="F46" s="15" t="s">
        <v>102</v>
      </c>
      <c r="G46" s="17"/>
      <c r="H46" s="17"/>
      <c r="I46" s="17"/>
      <c r="J46" s="17"/>
      <c r="K46" s="1"/>
      <c r="L46" s="1"/>
      <c r="M46" s="1"/>
      <c r="N46" s="1"/>
      <c r="O46" s="1"/>
    </row>
    <row r="47" spans="1:15" x14ac:dyDescent="0.3">
      <c r="A47" s="14" t="s">
        <v>93</v>
      </c>
      <c r="B47" s="39" t="s">
        <v>51</v>
      </c>
      <c r="C47" s="39"/>
      <c r="D47" s="39"/>
      <c r="E47" s="39"/>
      <c r="F47" s="15" t="s">
        <v>104</v>
      </c>
      <c r="G47" s="19"/>
      <c r="H47" s="19"/>
      <c r="I47" s="19" t="s">
        <v>52</v>
      </c>
      <c r="J47" s="19" t="s">
        <v>52</v>
      </c>
      <c r="K47" s="1"/>
      <c r="L47" s="1"/>
      <c r="M47" s="1"/>
      <c r="N47" s="1"/>
      <c r="O47" s="1"/>
    </row>
    <row r="48" spans="1:15" x14ac:dyDescent="0.3">
      <c r="A48" s="14" t="s">
        <v>94</v>
      </c>
      <c r="B48" s="39" t="s">
        <v>53</v>
      </c>
      <c r="C48" s="39"/>
      <c r="D48" s="39"/>
      <c r="E48" s="39"/>
      <c r="F48" s="15" t="s">
        <v>104</v>
      </c>
      <c r="G48" s="19"/>
      <c r="H48" s="19"/>
      <c r="I48" s="19" t="s">
        <v>52</v>
      </c>
      <c r="J48" s="19" t="s">
        <v>52</v>
      </c>
      <c r="K48" s="1"/>
      <c r="L48" s="1"/>
      <c r="M48" s="1"/>
      <c r="N48" s="1"/>
      <c r="O48" s="1"/>
    </row>
    <row r="49" spans="1:15" x14ac:dyDescent="0.3">
      <c r="A49" s="14" t="s">
        <v>95</v>
      </c>
      <c r="B49" s="39" t="s">
        <v>54</v>
      </c>
      <c r="C49" s="39"/>
      <c r="D49" s="39"/>
      <c r="E49" s="39"/>
      <c r="F49" s="15" t="s">
        <v>104</v>
      </c>
      <c r="G49" s="19" t="s">
        <v>52</v>
      </c>
      <c r="H49" s="19" t="s">
        <v>52</v>
      </c>
      <c r="I49" s="19">
        <v>6.5000000000000002E-2</v>
      </c>
      <c r="J49" s="19">
        <v>6.6100000000000006E-2</v>
      </c>
      <c r="K49" s="1"/>
      <c r="L49" s="1"/>
      <c r="M49" s="1"/>
      <c r="N49" s="1"/>
      <c r="O49" s="1"/>
    </row>
    <row r="50" spans="1:15" x14ac:dyDescent="0.3">
      <c r="A50" s="14" t="s">
        <v>96</v>
      </c>
      <c r="B50" s="39" t="s">
        <v>53</v>
      </c>
      <c r="C50" s="39"/>
      <c r="D50" s="39"/>
      <c r="E50" s="39"/>
      <c r="F50" s="15" t="s">
        <v>104</v>
      </c>
      <c r="G50" s="19" t="s">
        <v>52</v>
      </c>
      <c r="H50" s="19" t="s">
        <v>52</v>
      </c>
      <c r="I50" s="19">
        <v>6.5000000000000002E-2</v>
      </c>
      <c r="J50" s="19">
        <v>6.5000000000000002E-2</v>
      </c>
      <c r="K50" s="1"/>
      <c r="L50" s="1"/>
      <c r="M50" s="1"/>
      <c r="N50" s="1"/>
      <c r="O50" s="1"/>
    </row>
    <row r="51" spans="1:15" x14ac:dyDescent="0.3">
      <c r="A51" s="14" t="s">
        <v>97</v>
      </c>
      <c r="B51" s="39" t="s">
        <v>55</v>
      </c>
      <c r="C51" s="39"/>
      <c r="D51" s="39"/>
      <c r="E51" s="39"/>
      <c r="F51" s="15" t="s">
        <v>104</v>
      </c>
      <c r="G51" s="19" t="s">
        <v>52</v>
      </c>
      <c r="H51" s="19" t="s">
        <v>52</v>
      </c>
      <c r="I51" s="19"/>
      <c r="J51" s="19"/>
      <c r="K51" s="1"/>
      <c r="L51" s="1"/>
      <c r="M51" s="1"/>
      <c r="N51" s="1"/>
      <c r="O51" s="1"/>
    </row>
    <row r="52" spans="1:15" x14ac:dyDescent="0.3">
      <c r="A52" s="14" t="s">
        <v>78</v>
      </c>
      <c r="B52" s="39" t="s">
        <v>56</v>
      </c>
      <c r="C52" s="39"/>
      <c r="D52" s="39"/>
      <c r="E52" s="39"/>
      <c r="F52" s="15" t="s">
        <v>104</v>
      </c>
      <c r="G52" s="19" t="s">
        <v>52</v>
      </c>
      <c r="H52" s="19" t="s">
        <v>52</v>
      </c>
      <c r="I52" s="19">
        <v>6.5000000000000002E-2</v>
      </c>
      <c r="J52" s="19">
        <v>6.7000000000000004E-2</v>
      </c>
      <c r="K52" s="1"/>
      <c r="L52" s="1"/>
      <c r="M52" s="1"/>
      <c r="N52" s="1"/>
      <c r="O52" s="1"/>
    </row>
    <row r="53" spans="1:15" x14ac:dyDescent="0.3">
      <c r="A53" s="14" t="s">
        <v>98</v>
      </c>
      <c r="B53" s="39" t="s">
        <v>57</v>
      </c>
      <c r="C53" s="39"/>
      <c r="D53" s="39"/>
      <c r="E53" s="39"/>
      <c r="F53" s="15" t="s">
        <v>104</v>
      </c>
      <c r="G53" s="19"/>
      <c r="H53" s="19"/>
      <c r="I53" s="19"/>
      <c r="J53" s="19"/>
      <c r="K53" s="1"/>
      <c r="L53" s="1"/>
      <c r="M53" s="1"/>
      <c r="N53" s="1"/>
      <c r="O53" s="1"/>
    </row>
    <row r="54" spans="1:15" hidden="1" x14ac:dyDescent="0.3">
      <c r="A54" s="14"/>
      <c r="B54" s="57" t="s">
        <v>86</v>
      </c>
      <c r="C54" s="57"/>
      <c r="D54" s="57"/>
      <c r="E54" s="57"/>
      <c r="F54" s="20" t="s">
        <v>66</v>
      </c>
      <c r="G54" s="21" t="e">
        <f>(1-(G47/G53))*100</f>
        <v>#DIV/0!</v>
      </c>
      <c r="H54" s="21" t="e">
        <f>(1-(H47/H53))*100</f>
        <v>#DIV/0!</v>
      </c>
      <c r="I54" s="22" t="s">
        <v>52</v>
      </c>
      <c r="J54" s="22" t="s">
        <v>52</v>
      </c>
      <c r="K54" s="1"/>
      <c r="L54" s="1"/>
      <c r="M54" s="1"/>
      <c r="N54" s="1"/>
      <c r="O54" s="1"/>
    </row>
    <row r="55" spans="1:15" x14ac:dyDescent="0.3">
      <c r="A55" s="15" t="s">
        <v>58</v>
      </c>
      <c r="B55" s="39" t="s">
        <v>59</v>
      </c>
      <c r="C55" s="39"/>
      <c r="D55" s="39"/>
      <c r="E55" s="39"/>
      <c r="F55" s="15" t="s">
        <v>104</v>
      </c>
      <c r="G55" s="19"/>
      <c r="H55" s="19"/>
      <c r="I55" s="19"/>
      <c r="J55" s="19"/>
      <c r="K55" s="1"/>
      <c r="L55" s="1"/>
      <c r="M55" s="1"/>
      <c r="N55" s="1"/>
      <c r="O55" s="1"/>
    </row>
    <row r="56" spans="1:15" x14ac:dyDescent="0.3">
      <c r="A56" s="4"/>
      <c r="B56" s="7"/>
      <c r="C56" s="7"/>
      <c r="D56" s="7"/>
      <c r="E56" s="7"/>
      <c r="F56" s="4"/>
      <c r="G56" s="4"/>
      <c r="H56" s="4"/>
      <c r="I56" s="4"/>
      <c r="J56" s="4"/>
      <c r="K56" s="1"/>
      <c r="L56" s="1"/>
      <c r="M56" s="1"/>
      <c r="N56" s="1"/>
      <c r="O56" s="1"/>
    </row>
    <row r="57" spans="1:15" x14ac:dyDescent="0.3">
      <c r="A57" s="5"/>
      <c r="B57" s="5"/>
      <c r="C57" s="5"/>
      <c r="D57" s="5"/>
      <c r="E57" s="5"/>
      <c r="F57" s="5"/>
      <c r="G57" s="5"/>
      <c r="H57" s="5"/>
      <c r="I57" s="5"/>
      <c r="J57" s="8" t="s">
        <v>103</v>
      </c>
      <c r="K57" s="1"/>
      <c r="L57" s="1"/>
      <c r="M57" s="1"/>
      <c r="N57" s="1"/>
      <c r="O57" s="1"/>
    </row>
    <row r="58" spans="1:15" x14ac:dyDescent="0.3">
      <c r="A58" s="36" t="s">
        <v>1</v>
      </c>
      <c r="B58" s="60" t="s">
        <v>85</v>
      </c>
      <c r="C58" s="60"/>
      <c r="D58" s="60"/>
      <c r="E58" s="60"/>
      <c r="F58" s="60"/>
      <c r="G58" s="60"/>
      <c r="H58" s="60"/>
      <c r="I58" s="60"/>
      <c r="J58" s="60"/>
      <c r="K58" s="1"/>
      <c r="L58" s="1"/>
      <c r="M58" s="1"/>
      <c r="N58" s="1"/>
      <c r="O58" s="1"/>
    </row>
    <row r="59" spans="1:15" ht="15" customHeight="1" x14ac:dyDescent="0.3">
      <c r="A59" s="37"/>
      <c r="B59" s="61" t="s">
        <v>88</v>
      </c>
      <c r="C59" s="62"/>
      <c r="D59" s="62"/>
      <c r="E59" s="63"/>
      <c r="F59" s="67" t="s">
        <v>3</v>
      </c>
      <c r="G59" s="61" t="s">
        <v>107</v>
      </c>
      <c r="H59" s="69"/>
      <c r="I59" s="10" t="s">
        <v>74</v>
      </c>
      <c r="J59" s="15" t="s">
        <v>75</v>
      </c>
      <c r="K59" s="1"/>
      <c r="L59" s="1"/>
      <c r="M59" s="1"/>
      <c r="N59" s="1"/>
      <c r="O59" s="1"/>
    </row>
    <row r="60" spans="1:15" x14ac:dyDescent="0.3">
      <c r="A60" s="38"/>
      <c r="B60" s="64"/>
      <c r="C60" s="65"/>
      <c r="D60" s="65"/>
      <c r="E60" s="66"/>
      <c r="F60" s="68"/>
      <c r="G60" s="70"/>
      <c r="H60" s="71"/>
      <c r="I60" s="11" t="s">
        <v>89</v>
      </c>
      <c r="J60" s="11" t="s">
        <v>89</v>
      </c>
      <c r="K60" s="1"/>
      <c r="L60" s="1"/>
      <c r="M60" s="1"/>
      <c r="N60" s="1"/>
      <c r="O60" s="1"/>
    </row>
    <row r="61" spans="1:15" x14ac:dyDescent="0.3">
      <c r="A61" s="27">
        <v>1</v>
      </c>
      <c r="B61" s="54">
        <v>2</v>
      </c>
      <c r="C61" s="54"/>
      <c r="D61" s="54"/>
      <c r="E61" s="54"/>
      <c r="F61" s="27" t="s">
        <v>76</v>
      </c>
      <c r="G61" s="54" t="s">
        <v>108</v>
      </c>
      <c r="H61" s="72"/>
      <c r="I61" s="27" t="s">
        <v>106</v>
      </c>
      <c r="J61" s="27" t="s">
        <v>105</v>
      </c>
      <c r="K61" s="1"/>
      <c r="L61" s="1"/>
      <c r="M61" s="1"/>
      <c r="N61" s="1"/>
      <c r="O61" s="1"/>
    </row>
    <row r="62" spans="1:15" ht="30" customHeight="1" x14ac:dyDescent="0.3">
      <c r="A62" s="29" t="s">
        <v>60</v>
      </c>
      <c r="B62" s="55" t="s">
        <v>136</v>
      </c>
      <c r="C62" s="55"/>
      <c r="D62" s="55"/>
      <c r="E62" s="55"/>
      <c r="F62" s="29" t="s">
        <v>61</v>
      </c>
      <c r="G62" s="92" t="s">
        <v>129</v>
      </c>
      <c r="H62" s="93"/>
      <c r="I62" s="18">
        <v>0</v>
      </c>
      <c r="J62" s="18">
        <v>51.79</v>
      </c>
      <c r="K62" s="1"/>
      <c r="L62" s="1"/>
      <c r="M62" s="1"/>
      <c r="N62" s="1"/>
      <c r="O62" s="1"/>
    </row>
    <row r="63" spans="1:15" x14ac:dyDescent="0.3">
      <c r="A63" s="14" t="s">
        <v>62</v>
      </c>
      <c r="B63" s="39" t="s">
        <v>118</v>
      </c>
      <c r="C63" s="39"/>
      <c r="D63" s="39"/>
      <c r="E63" s="39"/>
      <c r="F63" s="15" t="s">
        <v>90</v>
      </c>
      <c r="G63" s="94" t="s">
        <v>128</v>
      </c>
      <c r="H63" s="41"/>
      <c r="I63" s="16">
        <f>H43</f>
        <v>0</v>
      </c>
      <c r="J63" s="16">
        <f>J43</f>
        <v>3.4235000000000002</v>
      </c>
      <c r="K63" s="1"/>
      <c r="L63" s="1"/>
      <c r="M63" s="1"/>
      <c r="N63" s="1"/>
      <c r="O63" s="1"/>
    </row>
    <row r="64" spans="1:15" x14ac:dyDescent="0.3">
      <c r="A64" s="14" t="s">
        <v>63</v>
      </c>
      <c r="B64" s="39" t="s">
        <v>64</v>
      </c>
      <c r="C64" s="39"/>
      <c r="D64" s="39"/>
      <c r="E64" s="39"/>
      <c r="F64" s="15" t="s">
        <v>90</v>
      </c>
      <c r="G64" s="94"/>
      <c r="H64" s="41"/>
      <c r="I64" s="18">
        <v>0</v>
      </c>
      <c r="J64" s="18">
        <v>0</v>
      </c>
      <c r="K64" s="1"/>
      <c r="L64" s="1"/>
      <c r="M64" s="1"/>
      <c r="N64" s="1"/>
      <c r="O64" s="1"/>
    </row>
    <row r="65" spans="1:15" x14ac:dyDescent="0.3">
      <c r="A65" s="14" t="s">
        <v>65</v>
      </c>
      <c r="B65" s="56" t="s">
        <v>119</v>
      </c>
      <c r="C65" s="56"/>
      <c r="D65" s="56"/>
      <c r="E65" s="56"/>
      <c r="F65" s="20" t="s">
        <v>66</v>
      </c>
      <c r="G65" s="94" t="s">
        <v>127</v>
      </c>
      <c r="H65" s="41"/>
      <c r="I65" s="23">
        <v>0</v>
      </c>
      <c r="J65" s="24">
        <f>J64/J63*100</f>
        <v>0</v>
      </c>
      <c r="K65" s="1"/>
      <c r="L65" s="1"/>
      <c r="M65" s="1"/>
      <c r="N65" s="1"/>
      <c r="O65" s="1"/>
    </row>
    <row r="66" spans="1:15" hidden="1" x14ac:dyDescent="0.3">
      <c r="A66" s="14"/>
      <c r="B66" s="57" t="s">
        <v>67</v>
      </c>
      <c r="C66" s="57"/>
      <c r="D66" s="57"/>
      <c r="E66" s="57"/>
      <c r="F66" s="15" t="s">
        <v>61</v>
      </c>
      <c r="G66" s="94"/>
      <c r="H66" s="41"/>
      <c r="I66" s="23" t="e">
        <f>I64/I47</f>
        <v>#VALUE!</v>
      </c>
      <c r="J66" s="25">
        <f>J64/J49</f>
        <v>0</v>
      </c>
      <c r="K66" s="1"/>
      <c r="L66" s="1"/>
      <c r="M66" s="1"/>
      <c r="N66" s="1"/>
      <c r="O66" s="1"/>
    </row>
    <row r="67" spans="1:15" x14ac:dyDescent="0.3">
      <c r="A67" s="14" t="s">
        <v>68</v>
      </c>
      <c r="B67" s="39" t="s">
        <v>120</v>
      </c>
      <c r="C67" s="39"/>
      <c r="D67" s="39"/>
      <c r="E67" s="39"/>
      <c r="F67" s="15" t="s">
        <v>90</v>
      </c>
      <c r="G67" s="94"/>
      <c r="H67" s="41"/>
      <c r="I67" s="15"/>
      <c r="J67" s="33">
        <v>0.91679999999999995</v>
      </c>
      <c r="K67" s="1"/>
      <c r="L67" s="1"/>
      <c r="M67" s="1"/>
      <c r="N67" s="1"/>
      <c r="O67" s="1"/>
    </row>
    <row r="68" spans="1:15" x14ac:dyDescent="0.3">
      <c r="A68" s="14" t="s">
        <v>69</v>
      </c>
      <c r="B68" s="39" t="s">
        <v>121</v>
      </c>
      <c r="C68" s="39"/>
      <c r="D68" s="39"/>
      <c r="E68" s="39"/>
      <c r="F68" s="15" t="s">
        <v>90</v>
      </c>
      <c r="G68" s="94" t="s">
        <v>126</v>
      </c>
      <c r="H68" s="41"/>
      <c r="I68" s="16">
        <f>I63+I64</f>
        <v>0</v>
      </c>
      <c r="J68" s="16">
        <f>J63+J64</f>
        <v>3.4235000000000002</v>
      </c>
      <c r="K68" s="1"/>
      <c r="L68" s="1"/>
      <c r="M68" s="1"/>
      <c r="N68" s="1"/>
      <c r="O68" s="1"/>
    </row>
    <row r="69" spans="1:15" x14ac:dyDescent="0.3">
      <c r="A69" s="14" t="s">
        <v>70</v>
      </c>
      <c r="B69" s="39" t="s">
        <v>122</v>
      </c>
      <c r="C69" s="39"/>
      <c r="D69" s="39"/>
      <c r="E69" s="39"/>
      <c r="F69" s="15" t="s">
        <v>104</v>
      </c>
      <c r="G69" s="95" t="s">
        <v>125</v>
      </c>
      <c r="H69" s="96"/>
      <c r="I69" s="18">
        <f>H47</f>
        <v>0</v>
      </c>
      <c r="J69" s="16">
        <f>J49+J51</f>
        <v>6.6100000000000006E-2</v>
      </c>
      <c r="K69" s="1"/>
      <c r="L69" s="1"/>
      <c r="M69" s="1"/>
      <c r="N69" s="1"/>
      <c r="O69" s="1"/>
    </row>
    <row r="70" spans="1:15" x14ac:dyDescent="0.3">
      <c r="A70" s="14" t="s">
        <v>71</v>
      </c>
      <c r="B70" s="39" t="s">
        <v>72</v>
      </c>
      <c r="C70" s="39"/>
      <c r="D70" s="39"/>
      <c r="E70" s="39"/>
      <c r="F70" s="15" t="s">
        <v>61</v>
      </c>
      <c r="G70" s="90" t="s">
        <v>124</v>
      </c>
      <c r="H70" s="91"/>
      <c r="I70" s="28">
        <v>0</v>
      </c>
      <c r="J70" s="35">
        <v>51.79</v>
      </c>
      <c r="K70" s="1"/>
      <c r="L70" s="1"/>
      <c r="M70" s="1"/>
      <c r="N70" s="1"/>
      <c r="O70" s="1"/>
    </row>
    <row r="71" spans="1:15" x14ac:dyDescent="0.3">
      <c r="A71" s="14" t="s">
        <v>73</v>
      </c>
      <c r="B71" s="39" t="s">
        <v>143</v>
      </c>
      <c r="C71" s="39"/>
      <c r="D71" s="39"/>
      <c r="E71" s="39"/>
      <c r="F71" s="15" t="s">
        <v>61</v>
      </c>
      <c r="G71" s="90" t="s">
        <v>123</v>
      </c>
      <c r="H71" s="91"/>
      <c r="I71" s="28">
        <f>I70*1.15</f>
        <v>0</v>
      </c>
      <c r="J71" s="35">
        <f>J70*1.12</f>
        <v>58.004800000000003</v>
      </c>
      <c r="K71" s="1"/>
      <c r="L71" s="1"/>
      <c r="M71" s="1"/>
      <c r="N71" s="1"/>
      <c r="O71" s="1"/>
    </row>
    <row r="72" spans="1:15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1"/>
      <c r="L72" s="1"/>
      <c r="M72" s="1"/>
      <c r="N72" s="1"/>
      <c r="O72" s="1"/>
    </row>
    <row r="73" spans="1:15" x14ac:dyDescent="0.3">
      <c r="A73" s="40" t="s">
        <v>132</v>
      </c>
      <c r="B73" s="40"/>
      <c r="C73" s="40"/>
      <c r="D73" s="41"/>
      <c r="E73" s="41"/>
      <c r="F73" s="41"/>
      <c r="G73" s="41"/>
      <c r="H73" s="41"/>
      <c r="I73" s="41"/>
      <c r="J73" s="41"/>
      <c r="K73" s="1"/>
      <c r="L73" s="1"/>
      <c r="M73" s="1"/>
      <c r="N73" s="1"/>
      <c r="O73" s="1"/>
    </row>
    <row r="74" spans="1:15" x14ac:dyDescent="0.3">
      <c r="A74" s="40" t="s">
        <v>135</v>
      </c>
      <c r="B74" s="40"/>
      <c r="C74" s="40"/>
      <c r="D74" s="41"/>
      <c r="E74" s="41"/>
      <c r="F74" s="41"/>
      <c r="G74" s="41"/>
      <c r="H74" s="41"/>
      <c r="I74" s="41"/>
      <c r="J74" s="41"/>
      <c r="K74" s="1"/>
      <c r="L74" s="1"/>
      <c r="M74" s="1"/>
      <c r="N74" s="1"/>
      <c r="O74" s="1"/>
    </row>
    <row r="75" spans="1:15" x14ac:dyDescent="0.3">
      <c r="A75" s="40" t="s">
        <v>133</v>
      </c>
      <c r="B75" s="40"/>
      <c r="C75" s="40"/>
      <c r="D75" s="41"/>
      <c r="E75" s="41"/>
      <c r="F75" s="41"/>
      <c r="G75" s="41"/>
      <c r="H75" s="41"/>
      <c r="I75" s="41"/>
      <c r="J75" s="41"/>
      <c r="K75" s="1"/>
      <c r="L75" s="1"/>
      <c r="M75" s="1"/>
      <c r="N75" s="1"/>
      <c r="O75" s="1"/>
    </row>
    <row r="76" spans="1:15" x14ac:dyDescent="0.3">
      <c r="A76" s="40" t="s">
        <v>134</v>
      </c>
      <c r="B76" s="40"/>
      <c r="C76" s="40"/>
      <c r="D76" s="41"/>
      <c r="E76" s="41"/>
      <c r="F76" s="41"/>
      <c r="G76" s="41"/>
      <c r="H76" s="41"/>
      <c r="I76" s="41"/>
      <c r="J76" s="41"/>
      <c r="K76" s="1"/>
      <c r="L76" s="1"/>
      <c r="M76" s="1"/>
      <c r="N76" s="1"/>
      <c r="O76" s="1"/>
    </row>
    <row r="77" spans="1:15" x14ac:dyDescent="0.3">
      <c r="A77" s="40" t="s">
        <v>140</v>
      </c>
      <c r="B77" s="40"/>
      <c r="C77" s="40"/>
      <c r="D77" s="41"/>
      <c r="E77" s="41"/>
      <c r="F77" s="41"/>
      <c r="G77" s="41"/>
      <c r="H77" s="41"/>
      <c r="I77" s="41"/>
      <c r="J77" s="41"/>
      <c r="K77" s="1"/>
      <c r="L77" s="1"/>
      <c r="M77" s="1"/>
      <c r="N77" s="1"/>
      <c r="O77" s="1"/>
    </row>
    <row r="78" spans="1:15" x14ac:dyDescent="0.3">
      <c r="A78" s="40" t="s">
        <v>141</v>
      </c>
      <c r="B78" s="40"/>
      <c r="C78" s="40"/>
      <c r="D78" s="41"/>
      <c r="E78" s="41"/>
      <c r="F78" s="41"/>
      <c r="G78" s="41"/>
      <c r="H78" s="41"/>
      <c r="I78" s="41"/>
      <c r="J78" s="41"/>
      <c r="K78" s="1"/>
      <c r="L78" s="1"/>
      <c r="M78" s="1"/>
      <c r="N78" s="1"/>
      <c r="O78" s="1"/>
    </row>
    <row r="79" spans="1:1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</sheetData>
  <mergeCells count="94">
    <mergeCell ref="B36:E36"/>
    <mergeCell ref="B35:E35"/>
    <mergeCell ref="B18:E18"/>
    <mergeCell ref="B19:E19"/>
    <mergeCell ref="B20:E20"/>
    <mergeCell ref="B23:E23"/>
    <mergeCell ref="B34:E34"/>
    <mergeCell ref="B30:E30"/>
    <mergeCell ref="B31:E31"/>
    <mergeCell ref="B32:E32"/>
    <mergeCell ref="B33:E33"/>
    <mergeCell ref="B21:E21"/>
    <mergeCell ref="B22:E22"/>
    <mergeCell ref="B24:E24"/>
    <mergeCell ref="B25:E25"/>
    <mergeCell ref="B26:E26"/>
    <mergeCell ref="B27:E27"/>
    <mergeCell ref="B28:E28"/>
    <mergeCell ref="B29:E29"/>
    <mergeCell ref="G70:H70"/>
    <mergeCell ref="G71:H71"/>
    <mergeCell ref="G62:H62"/>
    <mergeCell ref="G63:H63"/>
    <mergeCell ref="G64:H64"/>
    <mergeCell ref="G65:H65"/>
    <mergeCell ref="G66:H66"/>
    <mergeCell ref="G67:H67"/>
    <mergeCell ref="G68:H68"/>
    <mergeCell ref="G69:H69"/>
    <mergeCell ref="B67:E67"/>
    <mergeCell ref="B48:E48"/>
    <mergeCell ref="B49:E49"/>
    <mergeCell ref="A1:J1"/>
    <mergeCell ref="B3:D3"/>
    <mergeCell ref="B4:D4"/>
    <mergeCell ref="B5:D5"/>
    <mergeCell ref="E5:J5"/>
    <mergeCell ref="E3:J3"/>
    <mergeCell ref="E4:J4"/>
    <mergeCell ref="A14:A17"/>
    <mergeCell ref="B14:J14"/>
    <mergeCell ref="B15:E17"/>
    <mergeCell ref="F15:F17"/>
    <mergeCell ref="B6:D6"/>
    <mergeCell ref="E6:J6"/>
    <mergeCell ref="B7:D7"/>
    <mergeCell ref="E7:J7"/>
    <mergeCell ref="E8:J8"/>
    <mergeCell ref="E9:J9"/>
    <mergeCell ref="E10:J10"/>
    <mergeCell ref="E11:J11"/>
    <mergeCell ref="G15:H15"/>
    <mergeCell ref="I15:J15"/>
    <mergeCell ref="B63:E63"/>
    <mergeCell ref="G59:H60"/>
    <mergeCell ref="G61:H61"/>
    <mergeCell ref="B50:E50"/>
    <mergeCell ref="B51:E51"/>
    <mergeCell ref="B52:E52"/>
    <mergeCell ref="B53:E53"/>
    <mergeCell ref="B54:E54"/>
    <mergeCell ref="B55:E55"/>
    <mergeCell ref="B65:E65"/>
    <mergeCell ref="B66:E66"/>
    <mergeCell ref="B37:E37"/>
    <mergeCell ref="B38:E38"/>
    <mergeCell ref="B39:E39"/>
    <mergeCell ref="B40:E40"/>
    <mergeCell ref="B41:E41"/>
    <mergeCell ref="B45:E45"/>
    <mergeCell ref="B46:E46"/>
    <mergeCell ref="B47:E47"/>
    <mergeCell ref="B44:E44"/>
    <mergeCell ref="B42:E42"/>
    <mergeCell ref="B43:E43"/>
    <mergeCell ref="B58:J58"/>
    <mergeCell ref="B59:E60"/>
    <mergeCell ref="F59:F60"/>
    <mergeCell ref="A58:A60"/>
    <mergeCell ref="B64:E64"/>
    <mergeCell ref="A78:J78"/>
    <mergeCell ref="A8:A11"/>
    <mergeCell ref="B8:D11"/>
    <mergeCell ref="A73:J73"/>
    <mergeCell ref="A74:J74"/>
    <mergeCell ref="A75:J75"/>
    <mergeCell ref="A76:J76"/>
    <mergeCell ref="A77:J77"/>
    <mergeCell ref="B70:E70"/>
    <mergeCell ref="B71:E71"/>
    <mergeCell ref="B61:E61"/>
    <mergeCell ref="B62:E62"/>
    <mergeCell ref="B68:E68"/>
    <mergeCell ref="B69:E69"/>
  </mergeCells>
  <phoneticPr fontId="18" type="noConversion"/>
  <printOptions horizontalCentered="1"/>
  <pageMargins left="0.31496062992125984" right="0.31496062992125984" top="0.59055118110236227" bottom="0.3937007874015748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KALKULACE</vt:lpstr>
    </vt:vector>
  </TitlesOfParts>
  <Company>RBBinvest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Bílek</dc:creator>
  <cp:lastModifiedBy>Fiury, Barbora</cp:lastModifiedBy>
  <cp:lastPrinted>2019-02-17T18:05:05Z</cp:lastPrinted>
  <dcterms:created xsi:type="dcterms:W3CDTF">2014-11-28T11:54:07Z</dcterms:created>
  <dcterms:modified xsi:type="dcterms:W3CDTF">2023-12-11T10:30:32Z</dcterms:modified>
</cp:coreProperties>
</file>