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rbánková\Desktop\Mirka Urbánková\2. ZASTUPITELSTVO\"/>
    </mc:Choice>
  </mc:AlternateContent>
  <xr:revisionPtr revIDLastSave="0" documentId="13_ncr:1_{19595F7C-0B0C-40FD-BDBF-0A8DD1169C21}" xr6:coauthVersionLast="47" xr6:coauthVersionMax="47" xr10:uidLastSave="{00000000-0000-0000-0000-000000000000}"/>
  <bookViews>
    <workbookView xWindow="-120" yWindow="-120" windowWidth="29040" windowHeight="15720" xr2:uid="{C42AE202-F7FD-4621-8373-CAF166C41302}"/>
  </bookViews>
  <sheets>
    <sheet name="2026" sheetId="1" r:id="rId1"/>
  </sheets>
  <definedNames>
    <definedName name="_xlnm.Print_Area" localSheetId="0">'2026'!$A$1:$Q$71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1" i="1" l="1"/>
  <c r="E65" i="1"/>
  <c r="D64" i="1"/>
  <c r="D63" i="1"/>
  <c r="D62" i="1"/>
  <c r="D61" i="1"/>
  <c r="D60" i="1"/>
  <c r="D59" i="1"/>
  <c r="D58" i="1"/>
  <c r="D57" i="1"/>
  <c r="O54" i="1"/>
  <c r="E54" i="1"/>
  <c r="P53" i="1"/>
  <c r="P52" i="1"/>
  <c r="P51" i="1"/>
  <c r="P50" i="1"/>
  <c r="P49" i="1"/>
  <c r="D49" i="1"/>
  <c r="P48" i="1"/>
  <c r="D48" i="1"/>
  <c r="P47" i="1"/>
  <c r="D47" i="1"/>
  <c r="P46" i="1"/>
  <c r="D46" i="1"/>
  <c r="P45" i="1"/>
  <c r="D45" i="1"/>
  <c r="P44" i="1"/>
  <c r="D44" i="1"/>
  <c r="P43" i="1"/>
  <c r="D43" i="1"/>
  <c r="P42" i="1"/>
  <c r="P54" i="1" s="1"/>
  <c r="D42" i="1"/>
  <c r="P39" i="1"/>
  <c r="O39" i="1"/>
  <c r="F39" i="1"/>
  <c r="E39" i="1"/>
  <c r="P38" i="1"/>
  <c r="K38" i="1"/>
  <c r="D38" i="1"/>
  <c r="P37" i="1"/>
  <c r="K37" i="1"/>
  <c r="D37" i="1"/>
  <c r="P36" i="1"/>
  <c r="K36" i="1"/>
  <c r="D36" i="1"/>
  <c r="P35" i="1"/>
  <c r="K35" i="1"/>
  <c r="D35" i="1"/>
  <c r="P34" i="1"/>
  <c r="K34" i="1"/>
  <c r="D34" i="1"/>
  <c r="P33" i="1"/>
  <c r="K33" i="1"/>
  <c r="D33" i="1"/>
  <c r="P32" i="1"/>
  <c r="K32" i="1"/>
  <c r="D32" i="1"/>
  <c r="P31" i="1"/>
  <c r="N31" i="1"/>
  <c r="D31" i="1"/>
  <c r="O28" i="1"/>
  <c r="E28" i="1"/>
  <c r="P27" i="1"/>
  <c r="P26" i="1"/>
  <c r="P25" i="1"/>
  <c r="I25" i="1"/>
  <c r="F25" i="1"/>
  <c r="F28" i="1" s="1"/>
  <c r="E25" i="1"/>
  <c r="D25" i="1" s="1"/>
  <c r="P24" i="1"/>
  <c r="I24" i="1"/>
  <c r="D24" i="1"/>
  <c r="P23" i="1"/>
  <c r="I23" i="1"/>
  <c r="D23" i="1"/>
  <c r="P22" i="1"/>
  <c r="I22" i="1"/>
  <c r="D22" i="1"/>
  <c r="P21" i="1"/>
  <c r="I21" i="1"/>
  <c r="D21" i="1"/>
  <c r="P20" i="1"/>
  <c r="P19" i="1"/>
  <c r="L19" i="1"/>
  <c r="D19" i="1"/>
  <c r="P18" i="1"/>
  <c r="P17" i="1"/>
  <c r="I17" i="1"/>
  <c r="D17" i="1"/>
  <c r="P16" i="1"/>
  <c r="P28" i="1" s="1"/>
  <c r="I16" i="1"/>
  <c r="D16" i="1"/>
  <c r="P15" i="1"/>
  <c r="I15" i="1"/>
  <c r="D15" i="1"/>
  <c r="P14" i="1"/>
  <c r="I14" i="1"/>
  <c r="D14" i="1"/>
  <c r="P13" i="1"/>
  <c r="I13" i="1"/>
  <c r="D13" i="1"/>
  <c r="P10" i="1"/>
  <c r="O10" i="1"/>
  <c r="F10" i="1"/>
  <c r="F67" i="1" s="1"/>
  <c r="E10" i="1"/>
  <c r="E67" i="1" s="1"/>
  <c r="P9" i="1"/>
  <c r="P8" i="1"/>
  <c r="I8" i="1"/>
  <c r="D8" i="1"/>
  <c r="P7" i="1"/>
  <c r="I7" i="1"/>
  <c r="D7" i="1"/>
  <c r="P6" i="1"/>
  <c r="P5" i="1"/>
  <c r="I5" i="1"/>
  <c r="D5" i="1"/>
  <c r="P4" i="1"/>
  <c r="I4" i="1"/>
  <c r="D4" i="1"/>
  <c r="P3" i="1"/>
  <c r="I3" i="1"/>
  <c r="D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Financni</author>
  </authors>
  <commentList>
    <comment ref="K21" authorId="0" shapeId="0" xr:uid="{FAA477D5-BEB2-471F-838B-BE59D251F84D}">
      <text>
        <r>
          <rPr>
            <b/>
            <sz val="9"/>
            <color indexed="81"/>
            <rFont val="Tahoma"/>
            <family val="2"/>
            <charset val="238"/>
          </rPr>
          <t>Financni:</t>
        </r>
        <r>
          <rPr>
            <sz val="9"/>
            <color indexed="81"/>
            <rFont val="Tahoma"/>
            <family val="2"/>
            <charset val="238"/>
          </rPr>
          <t xml:space="preserve">
paušál DPH 21%
(voda, topení,
 el. energie)</t>
        </r>
      </text>
    </comment>
    <comment ref="K23" authorId="0" shapeId="0" xr:uid="{594CB14F-3C5F-4691-8C24-93B94C7F90C7}">
      <text>
        <r>
          <rPr>
            <b/>
            <sz val="9"/>
            <color indexed="81"/>
            <rFont val="Tahoma"/>
            <family val="2"/>
            <charset val="238"/>
          </rPr>
          <t>Financni:</t>
        </r>
        <r>
          <rPr>
            <sz val="9"/>
            <color indexed="81"/>
            <rFont val="Tahoma"/>
            <family val="2"/>
            <charset val="238"/>
          </rPr>
          <t xml:space="preserve">
paušál DPH 21%
(voda, topení,
 el. energie)</t>
        </r>
      </text>
    </comment>
    <comment ref="K24" authorId="0" shapeId="0" xr:uid="{3F296172-5C80-4E1B-8ECF-523185F17201}">
      <text>
        <r>
          <rPr>
            <b/>
            <sz val="9"/>
            <color indexed="81"/>
            <rFont val="Tahoma"/>
            <family val="2"/>
            <charset val="238"/>
          </rPr>
          <t>Financni:</t>
        </r>
        <r>
          <rPr>
            <sz val="9"/>
            <color indexed="81"/>
            <rFont val="Tahoma"/>
            <family val="2"/>
            <charset val="238"/>
          </rPr>
          <t xml:space="preserve">
paušál DPH 21%
(voda, topení,
 el. energie)</t>
        </r>
      </text>
    </comment>
    <comment ref="K27" authorId="0" shapeId="0" xr:uid="{6FCBC91F-D131-4D04-B56B-DC6BCB3B8AD8}">
      <text>
        <r>
          <rPr>
            <b/>
            <sz val="9"/>
            <color indexed="81"/>
            <rFont val="Tahoma"/>
            <family val="2"/>
            <charset val="238"/>
          </rPr>
          <t>Financni:</t>
        </r>
        <r>
          <rPr>
            <sz val="9"/>
            <color indexed="81"/>
            <rFont val="Tahoma"/>
            <family val="2"/>
            <charset val="238"/>
          </rPr>
          <t xml:space="preserve">
paušál DPH 21%
(voda, topení,
 el. energie)</t>
        </r>
      </text>
    </comment>
  </commentList>
</comments>
</file>

<file path=xl/sharedStrings.xml><?xml version="1.0" encoding="utf-8"?>
<sst xmlns="http://schemas.openxmlformats.org/spreadsheetml/2006/main" count="291" uniqueCount="139">
  <si>
    <t>Příloha č. 1</t>
  </si>
  <si>
    <t>Zdravotní středisko</t>
  </si>
  <si>
    <t>jméno</t>
  </si>
  <si>
    <t>plátce DPH</t>
  </si>
  <si>
    <t>roční předpis</t>
  </si>
  <si>
    <t>roční nájem</t>
  </si>
  <si>
    <t>roční služby</t>
  </si>
  <si>
    <t>počet splátek</t>
  </si>
  <si>
    <t>splatnost dne</t>
  </si>
  <si>
    <t>měsíční předpis</t>
  </si>
  <si>
    <t>měsíční nájem</t>
  </si>
  <si>
    <t>měsíční služby</t>
  </si>
  <si>
    <t>čtvrtletní nájem</t>
  </si>
  <si>
    <t>čtvrtletní služby</t>
  </si>
  <si>
    <r>
      <t>Celkem m</t>
    </r>
    <r>
      <rPr>
        <vertAlign val="superscript"/>
        <sz val="8"/>
        <color theme="1"/>
        <rFont val="Aptos Narrow"/>
        <family val="2"/>
        <charset val="238"/>
        <scheme val="minor"/>
      </rPr>
      <t>2</t>
    </r>
  </si>
  <si>
    <t>Kč na m2/rok</t>
  </si>
  <si>
    <t>Předmět pronájmu</t>
  </si>
  <si>
    <t>ZS Obecní 714</t>
  </si>
  <si>
    <t>Červenková Lada</t>
  </si>
  <si>
    <t>neplátce</t>
  </si>
  <si>
    <t>20.</t>
  </si>
  <si>
    <t>rehabilitace</t>
  </si>
  <si>
    <t>Kalinová Eva</t>
  </si>
  <si>
    <t>5.</t>
  </si>
  <si>
    <t>lékárna</t>
  </si>
  <si>
    <t>MostynMed</t>
  </si>
  <si>
    <t>ordinace</t>
  </si>
  <si>
    <t>volný prostor</t>
  </si>
  <si>
    <t>terapeutická péče</t>
  </si>
  <si>
    <t>Meagynex s.r.o.</t>
  </si>
  <si>
    <t>ordinace dětský lék.</t>
  </si>
  <si>
    <t>celkem</t>
  </si>
  <si>
    <t>Nebytové prostory</t>
  </si>
  <si>
    <t>splatnost</t>
  </si>
  <si>
    <t>čtvrtletní předpis</t>
  </si>
  <si>
    <t>NP Těšínská 156</t>
  </si>
  <si>
    <t>Český kynologický svaz</t>
  </si>
  <si>
    <t>Areál Zámostí</t>
  </si>
  <si>
    <t>NP Bělěhradská 571</t>
  </si>
  <si>
    <t>Labudková Danuta</t>
  </si>
  <si>
    <t>15.</t>
  </si>
  <si>
    <t>suterén - holičství a kadeřnictví</t>
  </si>
  <si>
    <t>NP Hornická 803</t>
  </si>
  <si>
    <t>Streit Alicja</t>
  </si>
  <si>
    <t>suterén - sklad</t>
  </si>
  <si>
    <t>NP Kostelní 501</t>
  </si>
  <si>
    <t>Farní sbor Sceav Albrechtice</t>
  </si>
  <si>
    <t>volnočasové aktivity s mládeží</t>
  </si>
  <si>
    <t xml:space="preserve">Krybusová Lenka </t>
  </si>
  <si>
    <t>kancelář</t>
  </si>
  <si>
    <t>kancelář, sklad</t>
  </si>
  <si>
    <t>Turoňová Marie</t>
  </si>
  <si>
    <t>NP Kostelní 547</t>
  </si>
  <si>
    <t>Szymurdová Bronislava</t>
  </si>
  <si>
    <t>holičství a kadeřnictví</t>
  </si>
  <si>
    <t>Feber Lukasz</t>
  </si>
  <si>
    <t>zkušebna</t>
  </si>
  <si>
    <t>Honební společenstvo</t>
  </si>
  <si>
    <t>klubovna</t>
  </si>
  <si>
    <t>NP Obecní 714 ZS</t>
  </si>
  <si>
    <t>Kašparová Alena</t>
  </si>
  <si>
    <t>pedikúra</t>
  </si>
  <si>
    <t>NP Hornická 959</t>
  </si>
  <si>
    <t>Grešáková Alena</t>
  </si>
  <si>
    <t>prádelna a sušárna</t>
  </si>
  <si>
    <t>NP Obecní 166</t>
  </si>
  <si>
    <t>Zabawski Ondřej</t>
  </si>
  <si>
    <t>fa</t>
  </si>
  <si>
    <t>Dělnický dům</t>
  </si>
  <si>
    <t>Bělehradská 571</t>
  </si>
  <si>
    <t>PODA a.s.</t>
  </si>
  <si>
    <t>komunikační zařízení</t>
  </si>
  <si>
    <t>NP Hornická 806</t>
  </si>
  <si>
    <t>Byrtus Ivo</t>
  </si>
  <si>
    <t>dílna, sklad sport. nářadí</t>
  </si>
  <si>
    <t>Garáže</t>
  </si>
  <si>
    <t>garáž Hornická 802</t>
  </si>
  <si>
    <t>Ciesla Marián</t>
  </si>
  <si>
    <t>garáž</t>
  </si>
  <si>
    <t>garáž Hornická 658</t>
  </si>
  <si>
    <t>Grim Vladimír</t>
  </si>
  <si>
    <t>25.</t>
  </si>
  <si>
    <t>garáž Hornická 803</t>
  </si>
  <si>
    <t>Janča Dalibor</t>
  </si>
  <si>
    <t>Jančová Renáta</t>
  </si>
  <si>
    <t>sklad</t>
  </si>
  <si>
    <t>Miech Marek</t>
  </si>
  <si>
    <t>garáž Hornická 804</t>
  </si>
  <si>
    <t>Ondruš Miroslav</t>
  </si>
  <si>
    <t>garáž Hornická 806</t>
  </si>
  <si>
    <t>Opustilová Gabriela</t>
  </si>
  <si>
    <t>Zálešák Pavel</t>
  </si>
  <si>
    <t>Pozemky parc.číslo</t>
  </si>
  <si>
    <t>83/2</t>
  </si>
  <si>
    <t>Česká Pošta</t>
  </si>
  <si>
    <t>5.1.</t>
  </si>
  <si>
    <t>1808/1,1836/14,1836/15,1804/2,1808/8</t>
  </si>
  <si>
    <t>Farma Stonava</t>
  </si>
  <si>
    <t>31.12.</t>
  </si>
  <si>
    <t>747/1</t>
  </si>
  <si>
    <t>Feifičová Petra</t>
  </si>
  <si>
    <t>30.6.</t>
  </si>
  <si>
    <t>Haroková Marie</t>
  </si>
  <si>
    <t>15.6.</t>
  </si>
  <si>
    <t>Hosťovecký Petr</t>
  </si>
  <si>
    <t>AURIS CZ, spol. s r.o.</t>
  </si>
  <si>
    <t>30.12.</t>
  </si>
  <si>
    <t>1870/1</t>
  </si>
  <si>
    <t>Návrat Antonín</t>
  </si>
  <si>
    <t>Schielová Naděžda</t>
  </si>
  <si>
    <t>30.8.</t>
  </si>
  <si>
    <t>56/5</t>
  </si>
  <si>
    <t>LUTO GAS s.r.o.</t>
  </si>
  <si>
    <t>1.5.</t>
  </si>
  <si>
    <t>2366/1</t>
  </si>
  <si>
    <t>Toman Jan</t>
  </si>
  <si>
    <t>2410/1</t>
  </si>
  <si>
    <t>Lesy ČR</t>
  </si>
  <si>
    <t>1.2.</t>
  </si>
  <si>
    <t>205/61</t>
  </si>
  <si>
    <t>Škorvánek Martin</t>
  </si>
  <si>
    <t>Pozemky</t>
  </si>
  <si>
    <t>Předzahrádky</t>
  </si>
  <si>
    <t>Hornická 805</t>
  </si>
  <si>
    <t>Kornas Radek</t>
  </si>
  <si>
    <t>Hornická 803</t>
  </si>
  <si>
    <t>Kotas Radek</t>
  </si>
  <si>
    <t>Mrowiec Roman</t>
  </si>
  <si>
    <t>Němeček Mojmír</t>
  </si>
  <si>
    <t>Hornická 804</t>
  </si>
  <si>
    <t>Sekaninová Darina</t>
  </si>
  <si>
    <t>Hornická 806</t>
  </si>
  <si>
    <t>Werner Waldemar</t>
  </si>
  <si>
    <t>Celkový roční nájem</t>
  </si>
  <si>
    <t>Inflace za rok 2023 činila 10,7 %.</t>
  </si>
  <si>
    <t>Smuteční síň</t>
  </si>
  <si>
    <t>1 pohřeb</t>
  </si>
  <si>
    <t>nájem</t>
  </si>
  <si>
    <t>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</si>
</sst>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vertAlign val="superscript"/>
      <sz val="8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8"/>
      <color theme="0" tint="-0.249977111117893"/>
      <name val="Aptos Narrow"/>
      <family val="2"/>
      <charset val="238"/>
      <scheme val="minor"/>
    </font>
    <font>
      <b/>
      <sz val="8"/>
      <name val="Aptos Narrow"/>
      <family val="2"/>
      <charset val="238"/>
      <scheme val="minor"/>
    </font>
    <font>
      <sz val="8"/>
      <color rgb="FFFF0000"/>
      <name val="Aptos Narrow"/>
      <family val="2"/>
      <charset val="238"/>
      <scheme val="minor"/>
    </font>
    <font>
      <sz val="8"/>
      <color theme="0" tint="-0.499984740745262"/>
      <name val="Aptos Narrow"/>
      <family val="2"/>
      <charset val="238"/>
      <scheme val="minor"/>
    </font>
    <font>
      <sz val="8"/>
      <color theme="0" tint="-0.34998626667073579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6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4" xfId="0" applyFont="1" applyBorder="1"/>
    <xf numFmtId="0" fontId="2" fillId="0" borderId="5" xfId="0" applyFont="1" applyBorder="1"/>
    <xf numFmtId="3" fontId="6" fillId="2" borderId="5" xfId="0" applyNumberFormat="1" applyFont="1" applyFill="1" applyBorder="1"/>
    <xf numFmtId="3" fontId="6" fillId="3" borderId="5" xfId="0" applyNumberFormat="1" applyFont="1" applyFill="1" applyBorder="1"/>
    <xf numFmtId="3" fontId="4" fillId="2" borderId="5" xfId="0" applyNumberFormat="1" applyFont="1" applyFill="1" applyBorder="1"/>
    <xf numFmtId="0" fontId="2" fillId="3" borderId="5" xfId="0" applyFont="1" applyFill="1" applyBorder="1"/>
    <xf numFmtId="1" fontId="2" fillId="3" borderId="5" xfId="0" applyNumberFormat="1" applyFont="1" applyFill="1" applyBorder="1"/>
    <xf numFmtId="0" fontId="7" fillId="0" borderId="5" xfId="0" applyFont="1" applyBorder="1"/>
    <xf numFmtId="0" fontId="7" fillId="2" borderId="5" xfId="0" applyFont="1" applyFill="1" applyBorder="1"/>
    <xf numFmtId="2" fontId="6" fillId="0" borderId="5" xfId="0" applyNumberFormat="1" applyFont="1" applyBorder="1"/>
    <xf numFmtId="2" fontId="2" fillId="0" borderId="5" xfId="0" applyNumberFormat="1" applyFont="1" applyBorder="1"/>
    <xf numFmtId="0" fontId="2" fillId="0" borderId="6" xfId="0" applyFont="1" applyBorder="1"/>
    <xf numFmtId="0" fontId="6" fillId="0" borderId="7" xfId="0" applyFont="1" applyBorder="1"/>
    <xf numFmtId="0" fontId="6" fillId="0" borderId="8" xfId="0" applyFont="1" applyBorder="1"/>
    <xf numFmtId="3" fontId="6" fillId="2" borderId="8" xfId="0" applyNumberFormat="1" applyFont="1" applyFill="1" applyBorder="1"/>
    <xf numFmtId="3" fontId="6" fillId="3" borderId="8" xfId="0" applyNumberFormat="1" applyFont="1" applyFill="1" applyBorder="1"/>
    <xf numFmtId="0" fontId="8" fillId="2" borderId="8" xfId="0" applyFont="1" applyFill="1" applyBorder="1"/>
    <xf numFmtId="0" fontId="6" fillId="3" borderId="8" xfId="0" applyFont="1" applyFill="1" applyBorder="1"/>
    <xf numFmtId="0" fontId="6" fillId="2" borderId="8" xfId="0" applyFont="1" applyFill="1" applyBorder="1"/>
    <xf numFmtId="2" fontId="6" fillId="0" borderId="8" xfId="0" applyNumberFormat="1" applyFont="1" applyBorder="1"/>
    <xf numFmtId="0" fontId="6" fillId="0" borderId="9" xfId="0" applyFont="1" applyBorder="1"/>
    <xf numFmtId="0" fontId="6" fillId="0" borderId="0" xfId="0" applyFont="1"/>
    <xf numFmtId="0" fontId="2" fillId="0" borderId="10" xfId="0" applyFont="1" applyBorder="1"/>
    <xf numFmtId="0" fontId="6" fillId="0" borderId="10" xfId="0" applyFont="1" applyBorder="1"/>
    <xf numFmtId="0" fontId="9" fillId="0" borderId="0" xfId="0" applyFont="1"/>
    <xf numFmtId="3" fontId="9" fillId="0" borderId="0" xfId="0" applyNumberFormat="1" applyFont="1"/>
    <xf numFmtId="3" fontId="8" fillId="3" borderId="10" xfId="0" applyNumberFormat="1" applyFont="1" applyFill="1" applyBorder="1"/>
    <xf numFmtId="3" fontId="8" fillId="3" borderId="11" xfId="0" applyNumberFormat="1" applyFont="1" applyFill="1" applyBorder="1"/>
    <xf numFmtId="0" fontId="8" fillId="0" borderId="0" xfId="0" applyFont="1"/>
    <xf numFmtId="2" fontId="8" fillId="0" borderId="10" xfId="0" applyNumberFormat="1" applyFont="1" applyBorder="1"/>
    <xf numFmtId="3" fontId="10" fillId="0" borderId="0" xfId="0" applyNumberFormat="1" applyFont="1"/>
    <xf numFmtId="0" fontId="4" fillId="0" borderId="0" xfId="0" applyFont="1"/>
    <xf numFmtId="0" fontId="7" fillId="0" borderId="0" xfId="0" applyFont="1"/>
    <xf numFmtId="2" fontId="6" fillId="0" borderId="0" xfId="0" applyNumberFormat="1" applyFont="1"/>
    <xf numFmtId="3" fontId="2" fillId="0" borderId="2" xfId="0" applyNumberFormat="1" applyFont="1" applyBorder="1" applyAlignment="1">
      <alignment horizontal="center" vertical="center" wrapText="1"/>
    </xf>
    <xf numFmtId="1" fontId="6" fillId="2" borderId="5" xfId="0" applyNumberFormat="1" applyFont="1" applyFill="1" applyBorder="1"/>
    <xf numFmtId="0" fontId="2" fillId="2" borderId="5" xfId="0" applyFont="1" applyFill="1" applyBorder="1"/>
    <xf numFmtId="0" fontId="6" fillId="3" borderId="5" xfId="0" applyFont="1" applyFill="1" applyBorder="1"/>
    <xf numFmtId="0" fontId="7" fillId="3" borderId="5" xfId="0" applyFont="1" applyFill="1" applyBorder="1"/>
    <xf numFmtId="1" fontId="7" fillId="2" borderId="5" xfId="0" applyNumberFormat="1" applyFont="1" applyFill="1" applyBorder="1"/>
    <xf numFmtId="164" fontId="10" fillId="3" borderId="5" xfId="0" applyNumberFormat="1" applyFont="1" applyFill="1" applyBorder="1"/>
    <xf numFmtId="0" fontId="4" fillId="2" borderId="5" xfId="0" applyFont="1" applyFill="1" applyBorder="1"/>
    <xf numFmtId="0" fontId="2" fillId="0" borderId="12" xfId="0" applyFont="1" applyBorder="1"/>
    <xf numFmtId="0" fontId="2" fillId="0" borderId="13" xfId="0" applyFont="1" applyBorder="1"/>
    <xf numFmtId="3" fontId="6" fillId="2" borderId="13" xfId="0" applyNumberFormat="1" applyFont="1" applyFill="1" applyBorder="1"/>
    <xf numFmtId="3" fontId="6" fillId="3" borderId="13" xfId="0" applyNumberFormat="1" applyFont="1" applyFill="1" applyBorder="1"/>
    <xf numFmtId="1" fontId="6" fillId="2" borderId="13" xfId="0" applyNumberFormat="1" applyFont="1" applyFill="1" applyBorder="1"/>
    <xf numFmtId="0" fontId="2" fillId="3" borderId="13" xfId="0" applyFont="1" applyFill="1" applyBorder="1"/>
    <xf numFmtId="0" fontId="2" fillId="2" borderId="13" xfId="0" applyFont="1" applyFill="1" applyBorder="1"/>
    <xf numFmtId="0" fontId="6" fillId="3" borderId="13" xfId="0" applyFont="1" applyFill="1" applyBorder="1"/>
    <xf numFmtId="2" fontId="6" fillId="0" borderId="13" xfId="0" applyNumberFormat="1" applyFont="1" applyBorder="1"/>
    <xf numFmtId="2" fontId="2" fillId="0" borderId="13" xfId="0" applyNumberFormat="1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3" fontId="6" fillId="2" borderId="16" xfId="0" applyNumberFormat="1" applyFont="1" applyFill="1" applyBorder="1"/>
    <xf numFmtId="3" fontId="6" fillId="3" borderId="16" xfId="0" applyNumberFormat="1" applyFont="1" applyFill="1" applyBorder="1"/>
    <xf numFmtId="1" fontId="6" fillId="2" borderId="16" xfId="0" applyNumberFormat="1" applyFont="1" applyFill="1" applyBorder="1"/>
    <xf numFmtId="0" fontId="2" fillId="3" borderId="16" xfId="0" applyFont="1" applyFill="1" applyBorder="1"/>
    <xf numFmtId="0" fontId="2" fillId="2" borderId="16" xfId="0" applyFont="1" applyFill="1" applyBorder="1"/>
    <xf numFmtId="0" fontId="6" fillId="3" borderId="16" xfId="0" applyFont="1" applyFill="1" applyBorder="1"/>
    <xf numFmtId="2" fontId="6" fillId="0" borderId="16" xfId="0" applyNumberFormat="1" applyFont="1" applyBorder="1"/>
    <xf numFmtId="2" fontId="2" fillId="0" borderId="16" xfId="0" applyNumberFormat="1" applyFont="1" applyBorder="1"/>
    <xf numFmtId="0" fontId="2" fillId="0" borderId="17" xfId="0" applyFont="1" applyBorder="1"/>
    <xf numFmtId="0" fontId="2" fillId="0" borderId="7" xfId="0" applyFont="1" applyBorder="1"/>
    <xf numFmtId="0" fontId="2" fillId="0" borderId="8" xfId="0" applyFont="1" applyBorder="1"/>
    <xf numFmtId="1" fontId="6" fillId="2" borderId="8" xfId="0" applyNumberFormat="1" applyFont="1" applyFill="1" applyBorder="1"/>
    <xf numFmtId="0" fontId="2" fillId="3" borderId="8" xfId="0" applyFont="1" applyFill="1" applyBorder="1"/>
    <xf numFmtId="0" fontId="2" fillId="2" borderId="8" xfId="0" applyFont="1" applyFill="1" applyBorder="1"/>
    <xf numFmtId="2" fontId="2" fillId="0" borderId="8" xfId="0" applyNumberFormat="1" applyFont="1" applyBorder="1"/>
    <xf numFmtId="0" fontId="2" fillId="0" borderId="9" xfId="0" applyFont="1" applyBorder="1"/>
    <xf numFmtId="1" fontId="7" fillId="0" borderId="0" xfId="0" applyNumberFormat="1" applyFont="1"/>
    <xf numFmtId="0" fontId="10" fillId="0" borderId="0" xfId="0" applyFont="1"/>
    <xf numFmtId="0" fontId="3" fillId="0" borderId="1" xfId="0" applyFont="1" applyBorder="1"/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" fontId="11" fillId="2" borderId="13" xfId="0" applyNumberFormat="1" applyFont="1" applyFill="1" applyBorder="1"/>
    <xf numFmtId="1" fontId="11" fillId="3" borderId="13" xfId="0" applyNumberFormat="1" applyFont="1" applyFill="1" applyBorder="1"/>
    <xf numFmtId="0" fontId="7" fillId="3" borderId="13" xfId="0" applyFont="1" applyFill="1" applyBorder="1"/>
    <xf numFmtId="0" fontId="4" fillId="2" borderId="13" xfId="0" applyFont="1" applyFill="1" applyBorder="1"/>
    <xf numFmtId="0" fontId="4" fillId="2" borderId="8" xfId="0" applyFont="1" applyFill="1" applyBorder="1"/>
    <xf numFmtId="0" fontId="4" fillId="0" borderId="10" xfId="0" applyFont="1" applyBorder="1"/>
    <xf numFmtId="3" fontId="6" fillId="0" borderId="0" xfId="0" applyNumberFormat="1" applyFont="1"/>
    <xf numFmtId="2" fontId="6" fillId="0" borderId="10" xfId="0" applyNumberFormat="1" applyFont="1" applyBorder="1"/>
    <xf numFmtId="3" fontId="2" fillId="0" borderId="0" xfId="0" applyNumberFormat="1" applyFont="1"/>
    <xf numFmtId="0" fontId="12" fillId="0" borderId="1" xfId="0" applyFont="1" applyBorder="1" applyAlignment="1">
      <alignment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3" fontId="2" fillId="3" borderId="5" xfId="0" applyNumberFormat="1" applyFont="1" applyFill="1" applyBorder="1"/>
    <xf numFmtId="1" fontId="11" fillId="2" borderId="5" xfId="0" applyNumberFormat="1" applyFont="1" applyFill="1" applyBorder="1"/>
    <xf numFmtId="1" fontId="11" fillId="3" borderId="5" xfId="0" applyNumberFormat="1" applyFont="1" applyFill="1" applyBorder="1"/>
    <xf numFmtId="1" fontId="7" fillId="3" borderId="5" xfId="0" applyNumberFormat="1" applyFont="1" applyFill="1" applyBorder="1"/>
    <xf numFmtId="2" fontId="2" fillId="0" borderId="6" xfId="0" applyNumberFormat="1" applyFont="1" applyBorder="1"/>
    <xf numFmtId="2" fontId="13" fillId="0" borderId="5" xfId="0" applyNumberFormat="1" applyFont="1" applyBorder="1" applyAlignment="1">
      <alignment horizontal="left" wrapText="1"/>
    </xf>
    <xf numFmtId="16" fontId="2" fillId="0" borderId="5" xfId="0" applyNumberFormat="1" applyFont="1" applyBorder="1"/>
    <xf numFmtId="0" fontId="2" fillId="0" borderId="15" xfId="0" applyFont="1" applyBorder="1" applyAlignment="1">
      <alignment horizontal="left"/>
    </xf>
    <xf numFmtId="3" fontId="2" fillId="3" borderId="16" xfId="0" applyNumberFormat="1" applyFont="1" applyFill="1" applyBorder="1"/>
    <xf numFmtId="1" fontId="11" fillId="2" borderId="16" xfId="0" applyNumberFormat="1" applyFont="1" applyFill="1" applyBorder="1"/>
    <xf numFmtId="1" fontId="11" fillId="3" borderId="16" xfId="0" applyNumberFormat="1" applyFont="1" applyFill="1" applyBorder="1"/>
    <xf numFmtId="1" fontId="7" fillId="3" borderId="16" xfId="0" applyNumberFormat="1" applyFont="1" applyFill="1" applyBorder="1"/>
    <xf numFmtId="2" fontId="2" fillId="0" borderId="17" xfId="0" applyNumberFormat="1" applyFont="1" applyBorder="1"/>
    <xf numFmtId="0" fontId="2" fillId="0" borderId="5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/>
    <xf numFmtId="3" fontId="6" fillId="2" borderId="24" xfId="0" applyNumberFormat="1" applyFont="1" applyFill="1" applyBorder="1"/>
    <xf numFmtId="3" fontId="2" fillId="3" borderId="24" xfId="0" applyNumberFormat="1" applyFont="1" applyFill="1" applyBorder="1"/>
    <xf numFmtId="1" fontId="11" fillId="2" borderId="24" xfId="0" applyNumberFormat="1" applyFont="1" applyFill="1" applyBorder="1"/>
    <xf numFmtId="1" fontId="11" fillId="3" borderId="24" xfId="0" applyNumberFormat="1" applyFont="1" applyFill="1" applyBorder="1"/>
    <xf numFmtId="1" fontId="7" fillId="3" borderId="24" xfId="0" applyNumberFormat="1" applyFont="1" applyFill="1" applyBorder="1"/>
    <xf numFmtId="0" fontId="2" fillId="2" borderId="24" xfId="0" applyFont="1" applyFill="1" applyBorder="1"/>
    <xf numFmtId="0" fontId="2" fillId="3" borderId="24" xfId="0" applyFont="1" applyFill="1" applyBorder="1"/>
    <xf numFmtId="0" fontId="6" fillId="3" borderId="24" xfId="0" applyFont="1" applyFill="1" applyBorder="1"/>
    <xf numFmtId="2" fontId="6" fillId="0" borderId="24" xfId="0" applyNumberFormat="1" applyFont="1" applyBorder="1"/>
    <xf numFmtId="2" fontId="2" fillId="0" borderId="25" xfId="0" applyNumberFormat="1" applyFont="1" applyBorder="1"/>
    <xf numFmtId="0" fontId="4" fillId="0" borderId="10" xfId="0" applyFont="1" applyBorder="1" applyAlignment="1">
      <alignment horizontal="left"/>
    </xf>
    <xf numFmtId="3" fontId="4" fillId="0" borderId="0" xfId="0" applyNumberFormat="1" applyFont="1"/>
    <xf numFmtId="3" fontId="4" fillId="3" borderId="10" xfId="0" applyNumberFormat="1" applyFont="1" applyFill="1" applyBorder="1"/>
    <xf numFmtId="1" fontId="11" fillId="0" borderId="0" xfId="0" applyNumberFormat="1" applyFont="1"/>
    <xf numFmtId="0" fontId="14" fillId="0" borderId="1" xfId="0" applyFont="1" applyBorder="1"/>
    <xf numFmtId="3" fontId="2" fillId="3" borderId="8" xfId="0" applyNumberFormat="1" applyFont="1" applyFill="1" applyBorder="1"/>
    <xf numFmtId="16" fontId="2" fillId="0" borderId="8" xfId="0" applyNumberFormat="1" applyFont="1" applyBorder="1"/>
    <xf numFmtId="1" fontId="11" fillId="2" borderId="8" xfId="0" applyNumberFormat="1" applyFont="1" applyFill="1" applyBorder="1"/>
    <xf numFmtId="1" fontId="11" fillId="3" borderId="8" xfId="0" applyNumberFormat="1" applyFont="1" applyFill="1" applyBorder="1"/>
    <xf numFmtId="1" fontId="7" fillId="3" borderId="8" xfId="0" applyNumberFormat="1" applyFont="1" applyFill="1" applyBorder="1"/>
    <xf numFmtId="3" fontId="4" fillId="0" borderId="10" xfId="0" applyNumberFormat="1" applyFont="1" applyBorder="1"/>
    <xf numFmtId="0" fontId="1" fillId="0" borderId="0" xfId="0" applyFont="1"/>
    <xf numFmtId="3" fontId="4" fillId="0" borderId="26" xfId="0" applyNumberFormat="1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A6A97-495E-47EA-952C-198AAA111A98}">
  <sheetPr>
    <pageSetUpPr fitToPage="1"/>
  </sheetPr>
  <dimension ref="A1:Q71"/>
  <sheetViews>
    <sheetView tabSelected="1" workbookViewId="0">
      <selection activeCell="U19" sqref="U19"/>
    </sheetView>
  </sheetViews>
  <sheetFormatPr defaultColWidth="5.42578125" defaultRowHeight="11.25" x14ac:dyDescent="0.2"/>
  <cols>
    <col min="1" max="1" width="14.85546875" style="1" customWidth="1"/>
    <col min="2" max="2" width="18.140625" style="1" customWidth="1"/>
    <col min="3" max="3" width="7.28515625" style="1" customWidth="1"/>
    <col min="4" max="5" width="6.140625" style="1" customWidth="1"/>
    <col min="6" max="6" width="7.5703125" style="1" bestFit="1" customWidth="1"/>
    <col min="7" max="7" width="5" style="1" customWidth="1"/>
    <col min="8" max="8" width="4.85546875" style="1" customWidth="1"/>
    <col min="9" max="9" width="5.85546875" style="1" customWidth="1"/>
    <col min="10" max="10" width="5.28515625" style="1" customWidth="1"/>
    <col min="11" max="11" width="5.7109375" style="1" customWidth="1"/>
    <col min="12" max="12" width="4.7109375" style="1" customWidth="1"/>
    <col min="13" max="14" width="4.28515625" style="1" customWidth="1"/>
    <col min="15" max="15" width="7.28515625" style="1" customWidth="1"/>
    <col min="16" max="16" width="5.7109375" style="1" customWidth="1"/>
    <col min="17" max="17" width="21.85546875" style="1" customWidth="1"/>
    <col min="18" max="16384" width="5.42578125" style="1"/>
  </cols>
  <sheetData>
    <row r="1" spans="1:17" ht="19.5" thickBot="1" x14ac:dyDescent="0.35">
      <c r="P1" s="2" t="s">
        <v>0</v>
      </c>
    </row>
    <row r="2" spans="1:17" s="10" customFormat="1" ht="49.5" customHeight="1" x14ac:dyDescent="0.2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8" t="s">
        <v>12</v>
      </c>
      <c r="M2" s="6" t="s">
        <v>13</v>
      </c>
      <c r="N2" s="6" t="s">
        <v>12</v>
      </c>
      <c r="O2" s="4" t="s">
        <v>14</v>
      </c>
      <c r="P2" s="4" t="s">
        <v>15</v>
      </c>
      <c r="Q2" s="9" t="s">
        <v>16</v>
      </c>
    </row>
    <row r="3" spans="1:17" ht="12.6" customHeight="1" x14ac:dyDescent="0.2">
      <c r="A3" s="11" t="s">
        <v>17</v>
      </c>
      <c r="B3" s="12" t="s">
        <v>18</v>
      </c>
      <c r="C3" s="12" t="s">
        <v>19</v>
      </c>
      <c r="D3" s="13">
        <f>SUM(E3:F3)</f>
        <v>117696</v>
      </c>
      <c r="E3" s="14">
        <v>34536</v>
      </c>
      <c r="F3" s="14">
        <v>83160</v>
      </c>
      <c r="G3" s="12">
        <v>12</v>
      </c>
      <c r="H3" s="12" t="s">
        <v>20</v>
      </c>
      <c r="I3" s="15">
        <f>SUM(J3:K3)</f>
        <v>9808</v>
      </c>
      <c r="J3" s="16">
        <v>2878</v>
      </c>
      <c r="K3" s="17">
        <v>6930</v>
      </c>
      <c r="L3" s="18"/>
      <c r="M3" s="18"/>
      <c r="N3" s="19"/>
      <c r="O3" s="20">
        <v>88.65</v>
      </c>
      <c r="P3" s="21">
        <f t="shared" ref="P3:P9" si="0">E3/O3</f>
        <v>389.57698815566835</v>
      </c>
      <c r="Q3" s="22" t="s">
        <v>21</v>
      </c>
    </row>
    <row r="4" spans="1:17" ht="12.6" customHeight="1" x14ac:dyDescent="0.2">
      <c r="A4" s="11" t="s">
        <v>17</v>
      </c>
      <c r="B4" s="12" t="s">
        <v>22</v>
      </c>
      <c r="C4" s="12" t="s">
        <v>3</v>
      </c>
      <c r="D4" s="13">
        <f>SUM(E4:F4)</f>
        <v>215496</v>
      </c>
      <c r="E4" s="14">
        <v>62496</v>
      </c>
      <c r="F4" s="14">
        <v>153000</v>
      </c>
      <c r="G4" s="12">
        <v>12</v>
      </c>
      <c r="H4" s="12" t="s">
        <v>23</v>
      </c>
      <c r="I4" s="15">
        <f t="shared" ref="I4:I8" si="1">SUM(J4:K4)</f>
        <v>17958</v>
      </c>
      <c r="J4" s="16">
        <v>5208</v>
      </c>
      <c r="K4" s="16">
        <v>12750</v>
      </c>
      <c r="L4" s="18"/>
      <c r="M4" s="18"/>
      <c r="N4" s="19"/>
      <c r="O4" s="20">
        <v>151.04000000000002</v>
      </c>
      <c r="P4" s="21">
        <f t="shared" si="0"/>
        <v>413.77118644067792</v>
      </c>
      <c r="Q4" s="22" t="s">
        <v>24</v>
      </c>
    </row>
    <row r="5" spans="1:17" ht="12.6" customHeight="1" x14ac:dyDescent="0.2">
      <c r="A5" s="11" t="s">
        <v>17</v>
      </c>
      <c r="B5" s="12" t="s">
        <v>25</v>
      </c>
      <c r="C5" s="12" t="s">
        <v>19</v>
      </c>
      <c r="D5" s="13">
        <f t="shared" ref="D5:D8" si="2">SUM(E5:F5)</f>
        <v>170208</v>
      </c>
      <c r="E5" s="14">
        <v>49104</v>
      </c>
      <c r="F5" s="14">
        <v>121104</v>
      </c>
      <c r="G5" s="12">
        <v>12</v>
      </c>
      <c r="H5" s="12" t="s">
        <v>20</v>
      </c>
      <c r="I5" s="15">
        <f t="shared" si="1"/>
        <v>14184</v>
      </c>
      <c r="J5" s="16">
        <v>4092</v>
      </c>
      <c r="K5" s="16">
        <v>10092</v>
      </c>
      <c r="L5" s="18"/>
      <c r="M5" s="18"/>
      <c r="N5" s="19"/>
      <c r="O5" s="20">
        <v>154.54</v>
      </c>
      <c r="P5" s="21">
        <f t="shared" si="0"/>
        <v>317.74297916397052</v>
      </c>
      <c r="Q5" s="22" t="s">
        <v>26</v>
      </c>
    </row>
    <row r="6" spans="1:17" ht="12.6" customHeight="1" x14ac:dyDescent="0.2">
      <c r="A6" s="11" t="s">
        <v>17</v>
      </c>
      <c r="B6" s="12" t="s">
        <v>27</v>
      </c>
      <c r="C6" s="12" t="s">
        <v>19</v>
      </c>
      <c r="D6" s="13">
        <v>0</v>
      </c>
      <c r="E6" s="14">
        <v>0</v>
      </c>
      <c r="F6" s="14">
        <v>0</v>
      </c>
      <c r="G6" s="12">
        <v>12</v>
      </c>
      <c r="H6" s="12" t="s">
        <v>20</v>
      </c>
      <c r="I6" s="15">
        <v>0</v>
      </c>
      <c r="J6" s="16">
        <v>0</v>
      </c>
      <c r="K6" s="16">
        <v>0</v>
      </c>
      <c r="L6" s="18"/>
      <c r="M6" s="18"/>
      <c r="N6" s="19"/>
      <c r="O6" s="20">
        <v>44.900000000000006</v>
      </c>
      <c r="P6" s="21">
        <f t="shared" si="0"/>
        <v>0</v>
      </c>
      <c r="Q6" s="22" t="s">
        <v>28</v>
      </c>
    </row>
    <row r="7" spans="1:17" ht="12.6" customHeight="1" x14ac:dyDescent="0.2">
      <c r="A7" s="11" t="s">
        <v>17</v>
      </c>
      <c r="B7" s="12" t="s">
        <v>29</v>
      </c>
      <c r="C7" s="12" t="s">
        <v>19</v>
      </c>
      <c r="D7" s="13">
        <f t="shared" si="2"/>
        <v>142020</v>
      </c>
      <c r="E7" s="14">
        <v>42936</v>
      </c>
      <c r="F7" s="14">
        <v>99084</v>
      </c>
      <c r="G7" s="12">
        <v>12</v>
      </c>
      <c r="H7" s="12" t="s">
        <v>20</v>
      </c>
      <c r="I7" s="15">
        <f t="shared" si="1"/>
        <v>11835</v>
      </c>
      <c r="J7" s="16">
        <v>3578</v>
      </c>
      <c r="K7" s="16">
        <v>8257</v>
      </c>
      <c r="L7" s="18"/>
      <c r="M7" s="18"/>
      <c r="N7" s="19"/>
      <c r="O7" s="20">
        <v>126.97999999999999</v>
      </c>
      <c r="P7" s="21">
        <f t="shared" si="0"/>
        <v>338.13198928965193</v>
      </c>
      <c r="Q7" s="22" t="s">
        <v>26</v>
      </c>
    </row>
    <row r="8" spans="1:17" ht="12.6" customHeight="1" x14ac:dyDescent="0.2">
      <c r="A8" s="11" t="s">
        <v>17</v>
      </c>
      <c r="B8" s="12" t="s">
        <v>27</v>
      </c>
      <c r="C8" s="12" t="s">
        <v>19</v>
      </c>
      <c r="D8" s="13">
        <f t="shared" si="2"/>
        <v>0</v>
      </c>
      <c r="E8" s="14"/>
      <c r="F8" s="14"/>
      <c r="G8" s="12">
        <v>12</v>
      </c>
      <c r="H8" s="12" t="s">
        <v>23</v>
      </c>
      <c r="I8" s="15">
        <f t="shared" si="1"/>
        <v>0</v>
      </c>
      <c r="J8" s="16"/>
      <c r="K8" s="16"/>
      <c r="L8" s="18"/>
      <c r="M8" s="18"/>
      <c r="N8" s="19"/>
      <c r="O8" s="20">
        <v>164.04</v>
      </c>
      <c r="P8" s="21">
        <f t="shared" si="0"/>
        <v>0</v>
      </c>
      <c r="Q8" s="22" t="s">
        <v>26</v>
      </c>
    </row>
    <row r="9" spans="1:17" s="32" customFormat="1" ht="12.6" customHeight="1" thickBot="1" x14ac:dyDescent="0.25">
      <c r="A9" s="23" t="s">
        <v>17</v>
      </c>
      <c r="B9" s="24" t="s">
        <v>27</v>
      </c>
      <c r="C9" s="24"/>
      <c r="D9" s="25"/>
      <c r="E9" s="26"/>
      <c r="F9" s="26"/>
      <c r="G9" s="24"/>
      <c r="H9" s="24"/>
      <c r="I9" s="27"/>
      <c r="J9" s="28"/>
      <c r="K9" s="28"/>
      <c r="L9" s="24"/>
      <c r="M9" s="24"/>
      <c r="N9" s="29"/>
      <c r="O9" s="30">
        <v>149.75</v>
      </c>
      <c r="P9" s="30">
        <f t="shared" si="0"/>
        <v>0</v>
      </c>
      <c r="Q9" s="31" t="s">
        <v>30</v>
      </c>
    </row>
    <row r="10" spans="1:17" s="35" customFormat="1" ht="12.6" customHeight="1" thickBot="1" x14ac:dyDescent="0.25">
      <c r="A10" s="33" t="s">
        <v>1</v>
      </c>
      <c r="B10" s="34" t="s">
        <v>31</v>
      </c>
      <c r="D10" s="36"/>
      <c r="E10" s="37">
        <f>SUM(E3:E9)</f>
        <v>189072</v>
      </c>
      <c r="F10" s="38">
        <f>SUM(F3:F9)</f>
        <v>456348</v>
      </c>
      <c r="G10" s="39"/>
      <c r="H10" s="39"/>
      <c r="I10" s="39"/>
      <c r="J10" s="39"/>
      <c r="K10" s="39"/>
      <c r="L10" s="39"/>
      <c r="M10" s="39"/>
      <c r="N10" s="39"/>
      <c r="O10" s="40">
        <f>SUM(O3:O9)</f>
        <v>879.9</v>
      </c>
      <c r="P10" s="40">
        <f>AVERAGE(P3:P9)</f>
        <v>208.46044900713841</v>
      </c>
      <c r="Q10" s="39"/>
    </row>
    <row r="11" spans="1:17" ht="12" customHeight="1" thickBot="1" x14ac:dyDescent="0.25">
      <c r="D11" s="41"/>
      <c r="E11" s="41"/>
      <c r="F11" s="41"/>
      <c r="I11" s="42"/>
      <c r="L11" s="43"/>
      <c r="M11" s="43"/>
      <c r="N11" s="43"/>
      <c r="O11" s="44"/>
    </row>
    <row r="12" spans="1:17" s="10" customFormat="1" ht="49.5" customHeight="1" x14ac:dyDescent="0.25">
      <c r="A12" s="3" t="s">
        <v>32</v>
      </c>
      <c r="B12" s="4" t="s">
        <v>2</v>
      </c>
      <c r="C12" s="4"/>
      <c r="D12" s="45" t="s">
        <v>4</v>
      </c>
      <c r="E12" s="45" t="s">
        <v>5</v>
      </c>
      <c r="F12" s="45" t="s">
        <v>6</v>
      </c>
      <c r="G12" s="6" t="s">
        <v>7</v>
      </c>
      <c r="H12" s="6" t="s">
        <v>33</v>
      </c>
      <c r="I12" s="7" t="s">
        <v>9</v>
      </c>
      <c r="J12" s="6" t="s">
        <v>10</v>
      </c>
      <c r="K12" s="6" t="s">
        <v>11</v>
      </c>
      <c r="L12" s="7" t="s">
        <v>34</v>
      </c>
      <c r="M12" s="6" t="s">
        <v>12</v>
      </c>
      <c r="N12" s="6" t="s">
        <v>13</v>
      </c>
      <c r="O12" s="4" t="s">
        <v>14</v>
      </c>
      <c r="P12" s="4" t="s">
        <v>15</v>
      </c>
      <c r="Q12" s="9" t="s">
        <v>16</v>
      </c>
    </row>
    <row r="13" spans="1:17" ht="12.6" customHeight="1" x14ac:dyDescent="0.2">
      <c r="A13" s="11" t="s">
        <v>35</v>
      </c>
      <c r="B13" s="12" t="s">
        <v>36</v>
      </c>
      <c r="C13" s="12" t="s">
        <v>19</v>
      </c>
      <c r="D13" s="13">
        <f t="shared" ref="D13:D24" si="3">SUM(E13:F13)</f>
        <v>36864</v>
      </c>
      <c r="E13" s="14">
        <v>36864</v>
      </c>
      <c r="F13" s="14">
        <v>0</v>
      </c>
      <c r="G13" s="12">
        <v>12</v>
      </c>
      <c r="H13" s="12" t="s">
        <v>20</v>
      </c>
      <c r="I13" s="46">
        <f t="shared" ref="I13:I17" si="4">SUM(J13:K13)</f>
        <v>3072</v>
      </c>
      <c r="J13" s="16">
        <v>3072</v>
      </c>
      <c r="K13" s="16">
        <v>0</v>
      </c>
      <c r="L13" s="47"/>
      <c r="M13" s="16"/>
      <c r="N13" s="48"/>
      <c r="O13" s="20">
        <v>335.25</v>
      </c>
      <c r="P13" s="21">
        <f t="shared" ref="P13:P27" si="5">E13/O13</f>
        <v>109.95973154362416</v>
      </c>
      <c r="Q13" s="22" t="s">
        <v>37</v>
      </c>
    </row>
    <row r="14" spans="1:17" ht="12.6" customHeight="1" x14ac:dyDescent="0.2">
      <c r="A14" s="11" t="s">
        <v>38</v>
      </c>
      <c r="B14" s="12" t="s">
        <v>39</v>
      </c>
      <c r="C14" s="12" t="s">
        <v>19</v>
      </c>
      <c r="D14" s="13">
        <f t="shared" si="3"/>
        <v>11676</v>
      </c>
      <c r="E14" s="14">
        <v>11676</v>
      </c>
      <c r="F14" s="14">
        <v>0</v>
      </c>
      <c r="G14" s="12">
        <v>12</v>
      </c>
      <c r="H14" s="12" t="s">
        <v>40</v>
      </c>
      <c r="I14" s="46">
        <f t="shared" si="4"/>
        <v>973</v>
      </c>
      <c r="J14" s="16">
        <v>973</v>
      </c>
      <c r="K14" s="16">
        <v>0</v>
      </c>
      <c r="L14" s="47"/>
      <c r="M14" s="16"/>
      <c r="N14" s="48"/>
      <c r="O14" s="20">
        <v>30</v>
      </c>
      <c r="P14" s="21">
        <f t="shared" si="5"/>
        <v>389.2</v>
      </c>
      <c r="Q14" s="22" t="s">
        <v>41</v>
      </c>
    </row>
    <row r="15" spans="1:17" ht="12.6" customHeight="1" x14ac:dyDescent="0.2">
      <c r="A15" s="11" t="s">
        <v>42</v>
      </c>
      <c r="B15" s="12" t="s">
        <v>43</v>
      </c>
      <c r="C15" s="12" t="s">
        <v>19</v>
      </c>
      <c r="D15" s="13">
        <f t="shared" si="3"/>
        <v>1896</v>
      </c>
      <c r="E15" s="14">
        <v>1896</v>
      </c>
      <c r="F15" s="14">
        <v>0</v>
      </c>
      <c r="G15" s="12">
        <v>12</v>
      </c>
      <c r="H15" s="12" t="s">
        <v>20</v>
      </c>
      <c r="I15" s="46">
        <f t="shared" si="4"/>
        <v>158</v>
      </c>
      <c r="J15" s="16">
        <v>158</v>
      </c>
      <c r="K15" s="16">
        <v>0</v>
      </c>
      <c r="L15" s="47"/>
      <c r="M15" s="16"/>
      <c r="N15" s="48"/>
      <c r="O15" s="20">
        <v>15.25</v>
      </c>
      <c r="P15" s="21">
        <f t="shared" si="5"/>
        <v>124.32786885245902</v>
      </c>
      <c r="Q15" s="22" t="s">
        <v>44</v>
      </c>
    </row>
    <row r="16" spans="1:17" ht="12.6" customHeight="1" x14ac:dyDescent="0.2">
      <c r="A16" s="11" t="s">
        <v>45</v>
      </c>
      <c r="B16" s="12" t="s">
        <v>46</v>
      </c>
      <c r="C16" s="12" t="s">
        <v>3</v>
      </c>
      <c r="D16" s="13">
        <f t="shared" si="3"/>
        <v>10800</v>
      </c>
      <c r="E16" s="14">
        <v>0</v>
      </c>
      <c r="F16" s="14">
        <v>10800</v>
      </c>
      <c r="G16" s="12">
        <v>12</v>
      </c>
      <c r="H16" s="12" t="s">
        <v>40</v>
      </c>
      <c r="I16" s="46">
        <f t="shared" si="4"/>
        <v>900</v>
      </c>
      <c r="J16" s="16">
        <v>0</v>
      </c>
      <c r="K16" s="16">
        <v>900</v>
      </c>
      <c r="L16" s="19"/>
      <c r="M16" s="49"/>
      <c r="N16" s="48"/>
      <c r="O16" s="20">
        <v>63.7</v>
      </c>
      <c r="P16" s="21">
        <f t="shared" si="5"/>
        <v>0</v>
      </c>
      <c r="Q16" s="22" t="s">
        <v>47</v>
      </c>
    </row>
    <row r="17" spans="1:17" ht="12.6" customHeight="1" x14ac:dyDescent="0.2">
      <c r="A17" s="11" t="s">
        <v>45</v>
      </c>
      <c r="B17" s="12" t="s">
        <v>48</v>
      </c>
      <c r="C17" s="12" t="s">
        <v>19</v>
      </c>
      <c r="D17" s="13">
        <f t="shared" si="3"/>
        <v>14052</v>
      </c>
      <c r="E17" s="14">
        <v>8304</v>
      </c>
      <c r="F17" s="14">
        <v>5748</v>
      </c>
      <c r="G17" s="12">
        <v>12</v>
      </c>
      <c r="H17" s="12" t="s">
        <v>20</v>
      </c>
      <c r="I17" s="46">
        <f t="shared" si="4"/>
        <v>1171</v>
      </c>
      <c r="J17" s="16">
        <v>692</v>
      </c>
      <c r="K17" s="16">
        <v>479</v>
      </c>
      <c r="L17" s="47"/>
      <c r="M17" s="16"/>
      <c r="N17" s="48"/>
      <c r="O17" s="20">
        <v>21.37</v>
      </c>
      <c r="P17" s="21">
        <f t="shared" si="5"/>
        <v>388.58212447356107</v>
      </c>
      <c r="Q17" s="22" t="s">
        <v>49</v>
      </c>
    </row>
    <row r="18" spans="1:17" ht="12.6" customHeight="1" x14ac:dyDescent="0.2">
      <c r="A18" s="11" t="s">
        <v>45</v>
      </c>
      <c r="B18" s="12" t="s">
        <v>27</v>
      </c>
      <c r="C18" s="12"/>
      <c r="D18" s="13"/>
      <c r="E18" s="14"/>
      <c r="F18" s="14"/>
      <c r="G18" s="12"/>
      <c r="H18" s="12"/>
      <c r="I18" s="46"/>
      <c r="J18" s="16"/>
      <c r="K18" s="16"/>
      <c r="L18" s="47"/>
      <c r="M18" s="16"/>
      <c r="N18" s="48"/>
      <c r="O18" s="20">
        <v>190</v>
      </c>
      <c r="P18" s="21">
        <f t="shared" si="5"/>
        <v>0</v>
      </c>
      <c r="Q18" s="22" t="s">
        <v>50</v>
      </c>
    </row>
    <row r="19" spans="1:17" ht="12.6" customHeight="1" x14ac:dyDescent="0.2">
      <c r="A19" s="11" t="s">
        <v>45</v>
      </c>
      <c r="B19" s="12" t="s">
        <v>51</v>
      </c>
      <c r="C19" s="12" t="s">
        <v>19</v>
      </c>
      <c r="D19" s="13">
        <f t="shared" si="3"/>
        <v>12192</v>
      </c>
      <c r="E19" s="14">
        <v>6216</v>
      </c>
      <c r="F19" s="14">
        <v>5976</v>
      </c>
      <c r="G19" s="12">
        <v>4</v>
      </c>
      <c r="H19" s="12" t="s">
        <v>23</v>
      </c>
      <c r="I19" s="50"/>
      <c r="J19" s="49"/>
      <c r="K19" s="51"/>
      <c r="L19" s="52">
        <f>SUM(M19:N19)</f>
        <v>3048</v>
      </c>
      <c r="M19" s="16">
        <v>1554</v>
      </c>
      <c r="N19" s="16">
        <v>1494</v>
      </c>
      <c r="O19" s="20">
        <v>16</v>
      </c>
      <c r="P19" s="21">
        <f t="shared" si="5"/>
        <v>388.5</v>
      </c>
      <c r="Q19" s="22" t="s">
        <v>49</v>
      </c>
    </row>
    <row r="20" spans="1:17" ht="12.6" customHeight="1" x14ac:dyDescent="0.2">
      <c r="A20" s="11" t="s">
        <v>52</v>
      </c>
      <c r="B20" s="12" t="s">
        <v>53</v>
      </c>
      <c r="C20" s="12" t="s">
        <v>19</v>
      </c>
      <c r="D20" s="13">
        <v>12900</v>
      </c>
      <c r="E20" s="14">
        <v>12900</v>
      </c>
      <c r="F20" s="14">
        <v>0</v>
      </c>
      <c r="G20" s="12">
        <v>12</v>
      </c>
      <c r="H20" s="12" t="s">
        <v>20</v>
      </c>
      <c r="I20" s="46">
        <v>1075</v>
      </c>
      <c r="J20" s="48">
        <v>1075</v>
      </c>
      <c r="K20" s="48"/>
      <c r="L20" s="52"/>
      <c r="M20" s="16"/>
      <c r="N20" s="48"/>
      <c r="O20" s="20">
        <v>32.6</v>
      </c>
      <c r="P20" s="21">
        <f t="shared" si="5"/>
        <v>395.7055214723926</v>
      </c>
      <c r="Q20" s="22" t="s">
        <v>54</v>
      </c>
    </row>
    <row r="21" spans="1:17" ht="12.6" customHeight="1" x14ac:dyDescent="0.2">
      <c r="A21" s="11" t="s">
        <v>52</v>
      </c>
      <c r="B21" s="12" t="s">
        <v>55</v>
      </c>
      <c r="C21" s="12" t="s">
        <v>19</v>
      </c>
      <c r="D21" s="13">
        <f t="shared" si="3"/>
        <v>7452</v>
      </c>
      <c r="E21" s="14">
        <v>5052</v>
      </c>
      <c r="F21" s="14">
        <v>2400</v>
      </c>
      <c r="G21" s="12">
        <v>12</v>
      </c>
      <c r="H21" s="12" t="s">
        <v>20</v>
      </c>
      <c r="I21" s="46">
        <f>SUM(J21:K21)</f>
        <v>621</v>
      </c>
      <c r="J21" s="16">
        <v>421</v>
      </c>
      <c r="K21" s="16">
        <v>200</v>
      </c>
      <c r="L21" s="47"/>
      <c r="M21" s="16"/>
      <c r="N21" s="48"/>
      <c r="O21" s="20">
        <v>35.4</v>
      </c>
      <c r="P21" s="21">
        <f t="shared" si="5"/>
        <v>142.71186440677965</v>
      </c>
      <c r="Q21" s="22" t="s">
        <v>56</v>
      </c>
    </row>
    <row r="22" spans="1:17" ht="12.6" customHeight="1" x14ac:dyDescent="0.2">
      <c r="A22" s="11" t="s">
        <v>52</v>
      </c>
      <c r="B22" s="12" t="s">
        <v>57</v>
      </c>
      <c r="C22" s="12" t="s">
        <v>19</v>
      </c>
      <c r="D22" s="13">
        <f>SUM(E22:F22)</f>
        <v>15396</v>
      </c>
      <c r="E22" s="14">
        <v>12288</v>
      </c>
      <c r="F22" s="14">
        <v>3108</v>
      </c>
      <c r="G22" s="12">
        <v>12</v>
      </c>
      <c r="H22" s="12" t="s">
        <v>20</v>
      </c>
      <c r="I22" s="46">
        <f>SUM(J22:K22)</f>
        <v>1283</v>
      </c>
      <c r="J22" s="16">
        <v>1024</v>
      </c>
      <c r="K22" s="16">
        <v>259</v>
      </c>
      <c r="L22" s="47"/>
      <c r="M22" s="16"/>
      <c r="N22" s="48"/>
      <c r="O22" s="20">
        <v>30.98</v>
      </c>
      <c r="P22" s="21">
        <f t="shared" si="5"/>
        <v>396.64299548095545</v>
      </c>
      <c r="Q22" s="22" t="s">
        <v>58</v>
      </c>
    </row>
    <row r="23" spans="1:17" ht="12.6" customHeight="1" x14ac:dyDescent="0.2">
      <c r="A23" s="11" t="s">
        <v>59</v>
      </c>
      <c r="B23" s="12" t="s">
        <v>60</v>
      </c>
      <c r="C23" s="12" t="s">
        <v>19</v>
      </c>
      <c r="D23" s="13">
        <f t="shared" si="3"/>
        <v>14532</v>
      </c>
      <c r="E23" s="14">
        <v>4932</v>
      </c>
      <c r="F23" s="14">
        <v>9600</v>
      </c>
      <c r="G23" s="12">
        <v>12</v>
      </c>
      <c r="H23" s="12" t="s">
        <v>20</v>
      </c>
      <c r="I23" s="46">
        <f>SUM(J23:K23)</f>
        <v>1211</v>
      </c>
      <c r="J23" s="16">
        <v>411</v>
      </c>
      <c r="K23" s="16">
        <v>800</v>
      </c>
      <c r="L23" s="47"/>
      <c r="M23" s="16"/>
      <c r="N23" s="48"/>
      <c r="O23" s="20">
        <v>10.220000000000001</v>
      </c>
      <c r="P23" s="21">
        <f t="shared" si="5"/>
        <v>482.58317025440311</v>
      </c>
      <c r="Q23" s="22" t="s">
        <v>61</v>
      </c>
    </row>
    <row r="24" spans="1:17" ht="12.6" customHeight="1" x14ac:dyDescent="0.2">
      <c r="A24" s="11" t="s">
        <v>62</v>
      </c>
      <c r="B24" s="12" t="s">
        <v>63</v>
      </c>
      <c r="C24" s="12" t="s">
        <v>19</v>
      </c>
      <c r="D24" s="13">
        <f t="shared" si="3"/>
        <v>10104</v>
      </c>
      <c r="E24" s="14">
        <v>6504</v>
      </c>
      <c r="F24" s="14">
        <v>3600</v>
      </c>
      <c r="G24" s="12">
        <v>12</v>
      </c>
      <c r="H24" s="12" t="s">
        <v>20</v>
      </c>
      <c r="I24" s="46">
        <f>SUM(J24:K24)</f>
        <v>842</v>
      </c>
      <c r="J24" s="16">
        <v>542</v>
      </c>
      <c r="K24" s="16">
        <v>300</v>
      </c>
      <c r="L24" s="47"/>
      <c r="M24" s="16"/>
      <c r="N24" s="48"/>
      <c r="O24" s="20">
        <v>30</v>
      </c>
      <c r="P24" s="21">
        <f t="shared" si="5"/>
        <v>216.8</v>
      </c>
      <c r="Q24" s="22" t="s">
        <v>64</v>
      </c>
    </row>
    <row r="25" spans="1:17" ht="12.6" customHeight="1" x14ac:dyDescent="0.2">
      <c r="A25" s="53" t="s">
        <v>65</v>
      </c>
      <c r="B25" s="54" t="s">
        <v>66</v>
      </c>
      <c r="C25" s="54" t="s">
        <v>3</v>
      </c>
      <c r="D25" s="55">
        <f>SUM(E25:F25)</f>
        <v>728640</v>
      </c>
      <c r="E25" s="56">
        <f>J25*12</f>
        <v>248640</v>
      </c>
      <c r="F25" s="56">
        <f>K25*12</f>
        <v>480000</v>
      </c>
      <c r="G25" s="54">
        <v>12</v>
      </c>
      <c r="H25" s="54" t="s">
        <v>67</v>
      </c>
      <c r="I25" s="57">
        <f>SUM(J25:K25)</f>
        <v>60720</v>
      </c>
      <c r="J25" s="58">
        <v>20720</v>
      </c>
      <c r="K25" s="58">
        <v>40000</v>
      </c>
      <c r="L25" s="59"/>
      <c r="M25" s="58"/>
      <c r="N25" s="60"/>
      <c r="O25" s="61">
        <v>2473</v>
      </c>
      <c r="P25" s="62">
        <f t="shared" si="5"/>
        <v>100.54185200161747</v>
      </c>
      <c r="Q25" s="63" t="s">
        <v>68</v>
      </c>
    </row>
    <row r="26" spans="1:17" ht="12.6" customHeight="1" x14ac:dyDescent="0.2">
      <c r="A26" s="64" t="s">
        <v>69</v>
      </c>
      <c r="B26" s="65" t="s">
        <v>70</v>
      </c>
      <c r="C26" s="65" t="s">
        <v>3</v>
      </c>
      <c r="D26" s="66">
        <v>1200</v>
      </c>
      <c r="E26" s="67">
        <v>1200</v>
      </c>
      <c r="F26" s="67">
        <v>0</v>
      </c>
      <c r="G26" s="65">
        <v>1</v>
      </c>
      <c r="H26" s="65" t="s">
        <v>20</v>
      </c>
      <c r="I26" s="68"/>
      <c r="J26" s="69"/>
      <c r="K26" s="69"/>
      <c r="L26" s="70"/>
      <c r="M26" s="69"/>
      <c r="N26" s="71"/>
      <c r="O26" s="72">
        <v>3</v>
      </c>
      <c r="P26" s="73">
        <f t="shared" si="5"/>
        <v>400</v>
      </c>
      <c r="Q26" s="74" t="s">
        <v>71</v>
      </c>
    </row>
    <row r="27" spans="1:17" ht="12.6" customHeight="1" thickBot="1" x14ac:dyDescent="0.25">
      <c r="A27" s="75" t="s">
        <v>72</v>
      </c>
      <c r="B27" s="76" t="s">
        <v>73</v>
      </c>
      <c r="C27" s="76" t="s">
        <v>19</v>
      </c>
      <c r="D27" s="25">
        <v>19008</v>
      </c>
      <c r="E27" s="26">
        <v>19008</v>
      </c>
      <c r="F27" s="26">
        <v>0</v>
      </c>
      <c r="G27" s="76">
        <v>12</v>
      </c>
      <c r="H27" s="76" t="s">
        <v>20</v>
      </c>
      <c r="I27" s="77">
        <v>1584</v>
      </c>
      <c r="J27" s="78">
        <v>1584</v>
      </c>
      <c r="K27" s="78"/>
      <c r="L27" s="79"/>
      <c r="M27" s="78"/>
      <c r="N27" s="28"/>
      <c r="O27" s="30">
        <v>19.75</v>
      </c>
      <c r="P27" s="80">
        <f t="shared" si="5"/>
        <v>962.43037974683546</v>
      </c>
      <c r="Q27" s="81" t="s">
        <v>74</v>
      </c>
    </row>
    <row r="28" spans="1:17" s="35" customFormat="1" ht="12.6" customHeight="1" thickBot="1" x14ac:dyDescent="0.25">
      <c r="A28" s="33" t="s">
        <v>32</v>
      </c>
      <c r="B28" s="34" t="s">
        <v>31</v>
      </c>
      <c r="D28" s="36"/>
      <c r="E28" s="37">
        <f>SUM(E13:E27)</f>
        <v>375480</v>
      </c>
      <c r="F28" s="37">
        <f>SUM(F13:F27)</f>
        <v>521232</v>
      </c>
      <c r="G28" s="39"/>
      <c r="H28" s="39"/>
      <c r="I28" s="39"/>
      <c r="J28" s="39"/>
      <c r="K28" s="39"/>
      <c r="L28" s="39"/>
      <c r="M28" s="39"/>
      <c r="N28" s="39"/>
      <c r="O28" s="40">
        <f>SUM(O13:O27)</f>
        <v>3306.52</v>
      </c>
      <c r="P28" s="40">
        <f>AVERAGE(P13:P27)</f>
        <v>299.86570054884186</v>
      </c>
      <c r="Q28" s="39"/>
    </row>
    <row r="29" spans="1:17" ht="12" thickBot="1" x14ac:dyDescent="0.25">
      <c r="D29" s="41"/>
      <c r="E29" s="41"/>
      <c r="F29" s="41"/>
      <c r="I29" s="82"/>
      <c r="J29" s="43"/>
      <c r="K29" s="83"/>
      <c r="N29" s="32"/>
      <c r="O29" s="44"/>
    </row>
    <row r="30" spans="1:17" ht="45.75" customHeight="1" thickBot="1" x14ac:dyDescent="0.35">
      <c r="A30" s="84" t="s">
        <v>75</v>
      </c>
      <c r="B30" s="4" t="s">
        <v>2</v>
      </c>
      <c r="C30" s="4"/>
      <c r="D30" s="85" t="s">
        <v>4</v>
      </c>
      <c r="E30" s="86" t="s">
        <v>5</v>
      </c>
      <c r="F30" s="87" t="s">
        <v>6</v>
      </c>
      <c r="G30" s="88" t="s">
        <v>7</v>
      </c>
      <c r="H30" s="89" t="s">
        <v>33</v>
      </c>
      <c r="I30" s="90" t="s">
        <v>9</v>
      </c>
      <c r="J30" s="91" t="s">
        <v>10</v>
      </c>
      <c r="K30" s="92" t="s">
        <v>11</v>
      </c>
      <c r="L30" s="90" t="s">
        <v>34</v>
      </c>
      <c r="M30" s="91" t="s">
        <v>12</v>
      </c>
      <c r="N30" s="92" t="s">
        <v>13</v>
      </c>
      <c r="O30" s="4" t="s">
        <v>14</v>
      </c>
      <c r="P30" s="4" t="s">
        <v>15</v>
      </c>
      <c r="Q30" s="9" t="s">
        <v>16</v>
      </c>
    </row>
    <row r="31" spans="1:17" ht="12.6" customHeight="1" x14ac:dyDescent="0.2">
      <c r="A31" s="11" t="s">
        <v>76</v>
      </c>
      <c r="B31" s="12" t="s">
        <v>77</v>
      </c>
      <c r="C31" s="12"/>
      <c r="D31" s="13">
        <f t="shared" ref="D31:D38" si="6">SUM(E31:F31)</f>
        <v>15876</v>
      </c>
      <c r="E31" s="56">
        <v>15876</v>
      </c>
      <c r="F31" s="56">
        <v>0</v>
      </c>
      <c r="G31" s="12">
        <v>4</v>
      </c>
      <c r="H31" s="12" t="s">
        <v>23</v>
      </c>
      <c r="I31" s="93"/>
      <c r="J31" s="94"/>
      <c r="K31" s="95"/>
      <c r="L31" s="96">
        <v>3969</v>
      </c>
      <c r="M31" s="58">
        <v>3969</v>
      </c>
      <c r="N31" s="60">
        <f t="shared" ref="N31" si="7">L31-M31</f>
        <v>0</v>
      </c>
      <c r="O31" s="20">
        <v>16.5</v>
      </c>
      <c r="P31" s="21">
        <f t="shared" ref="P31:P38" si="8">E31/O31</f>
        <v>962.18181818181813</v>
      </c>
      <c r="Q31" s="22" t="s">
        <v>78</v>
      </c>
    </row>
    <row r="32" spans="1:17" ht="12.6" customHeight="1" x14ac:dyDescent="0.2">
      <c r="A32" s="11" t="s">
        <v>79</v>
      </c>
      <c r="B32" s="12" t="s">
        <v>80</v>
      </c>
      <c r="C32" s="12"/>
      <c r="D32" s="13">
        <f t="shared" si="6"/>
        <v>15876</v>
      </c>
      <c r="E32" s="14">
        <v>15876</v>
      </c>
      <c r="F32" s="14">
        <v>0</v>
      </c>
      <c r="G32" s="12">
        <v>12</v>
      </c>
      <c r="H32" s="12" t="s">
        <v>81</v>
      </c>
      <c r="I32" s="52">
        <v>1323</v>
      </c>
      <c r="J32" s="16">
        <v>1323</v>
      </c>
      <c r="K32" s="16">
        <f t="shared" ref="K32:K38" si="9">I32-J32</f>
        <v>0</v>
      </c>
      <c r="L32" s="19"/>
      <c r="M32" s="49"/>
      <c r="N32" s="48"/>
      <c r="O32" s="20">
        <v>16.5</v>
      </c>
      <c r="P32" s="21">
        <f t="shared" si="8"/>
        <v>962.18181818181813</v>
      </c>
      <c r="Q32" s="22" t="s">
        <v>78</v>
      </c>
    </row>
    <row r="33" spans="1:17" ht="12.6" customHeight="1" x14ac:dyDescent="0.2">
      <c r="A33" s="11" t="s">
        <v>82</v>
      </c>
      <c r="B33" s="12" t="s">
        <v>83</v>
      </c>
      <c r="C33" s="12"/>
      <c r="D33" s="13">
        <f t="shared" si="6"/>
        <v>15876</v>
      </c>
      <c r="E33" s="14">
        <v>15876</v>
      </c>
      <c r="F33" s="14">
        <v>0</v>
      </c>
      <c r="G33" s="12">
        <v>12</v>
      </c>
      <c r="H33" s="12" t="s">
        <v>40</v>
      </c>
      <c r="I33" s="52">
        <v>1323</v>
      </c>
      <c r="J33" s="16">
        <v>1323</v>
      </c>
      <c r="K33" s="16">
        <f t="shared" si="9"/>
        <v>0</v>
      </c>
      <c r="L33" s="47"/>
      <c r="M33" s="16"/>
      <c r="N33" s="48"/>
      <c r="O33" s="20">
        <v>16.5</v>
      </c>
      <c r="P33" s="21">
        <f t="shared" si="8"/>
        <v>962.18181818181813</v>
      </c>
      <c r="Q33" s="22" t="s">
        <v>78</v>
      </c>
    </row>
    <row r="34" spans="1:17" ht="12.6" customHeight="1" x14ac:dyDescent="0.2">
      <c r="A34" s="11" t="s">
        <v>82</v>
      </c>
      <c r="B34" s="12" t="s">
        <v>84</v>
      </c>
      <c r="C34" s="12"/>
      <c r="D34" s="13">
        <f t="shared" si="6"/>
        <v>4008</v>
      </c>
      <c r="E34" s="14">
        <v>4008</v>
      </c>
      <c r="F34" s="14">
        <v>0</v>
      </c>
      <c r="G34" s="12">
        <v>12</v>
      </c>
      <c r="H34" s="12" t="s">
        <v>40</v>
      </c>
      <c r="I34" s="52">
        <v>334</v>
      </c>
      <c r="J34" s="16">
        <v>334</v>
      </c>
      <c r="K34" s="16">
        <f t="shared" si="9"/>
        <v>0</v>
      </c>
      <c r="L34" s="47"/>
      <c r="M34" s="16"/>
      <c r="N34" s="48"/>
      <c r="O34" s="20">
        <v>4.8</v>
      </c>
      <c r="P34" s="21">
        <f t="shared" si="8"/>
        <v>835</v>
      </c>
      <c r="Q34" s="22" t="s">
        <v>85</v>
      </c>
    </row>
    <row r="35" spans="1:17" ht="12.6" customHeight="1" x14ac:dyDescent="0.2">
      <c r="A35" s="11" t="s">
        <v>82</v>
      </c>
      <c r="B35" s="12" t="s">
        <v>86</v>
      </c>
      <c r="C35" s="12"/>
      <c r="D35" s="13">
        <f t="shared" si="6"/>
        <v>15876</v>
      </c>
      <c r="E35" s="14">
        <v>15876</v>
      </c>
      <c r="F35" s="14">
        <v>0</v>
      </c>
      <c r="G35" s="12">
        <v>12</v>
      </c>
      <c r="H35" s="12" t="s">
        <v>40</v>
      </c>
      <c r="I35" s="52">
        <v>1323</v>
      </c>
      <c r="J35" s="16">
        <v>1323</v>
      </c>
      <c r="K35" s="16">
        <f t="shared" si="9"/>
        <v>0</v>
      </c>
      <c r="L35" s="47"/>
      <c r="M35" s="16"/>
      <c r="N35" s="48"/>
      <c r="O35" s="20">
        <v>16.5</v>
      </c>
      <c r="P35" s="21">
        <f t="shared" si="8"/>
        <v>962.18181818181813</v>
      </c>
      <c r="Q35" s="22" t="s">
        <v>78</v>
      </c>
    </row>
    <row r="36" spans="1:17" ht="12.6" customHeight="1" x14ac:dyDescent="0.2">
      <c r="A36" s="11" t="s">
        <v>87</v>
      </c>
      <c r="B36" s="12" t="s">
        <v>88</v>
      </c>
      <c r="C36" s="12"/>
      <c r="D36" s="13">
        <f t="shared" si="6"/>
        <v>16932</v>
      </c>
      <c r="E36" s="14">
        <v>16932</v>
      </c>
      <c r="F36" s="14">
        <v>0</v>
      </c>
      <c r="G36" s="12">
        <v>12</v>
      </c>
      <c r="H36" s="12" t="s">
        <v>40</v>
      </c>
      <c r="I36" s="52">
        <v>1411</v>
      </c>
      <c r="J36" s="16">
        <v>1411</v>
      </c>
      <c r="K36" s="16">
        <f t="shared" si="9"/>
        <v>0</v>
      </c>
      <c r="L36" s="47"/>
      <c r="M36" s="16"/>
      <c r="N36" s="48"/>
      <c r="O36" s="20">
        <v>17.600000000000001</v>
      </c>
      <c r="P36" s="21">
        <f t="shared" si="8"/>
        <v>962.0454545454545</v>
      </c>
      <c r="Q36" s="22" t="s">
        <v>78</v>
      </c>
    </row>
    <row r="37" spans="1:17" ht="12.6" customHeight="1" x14ac:dyDescent="0.2">
      <c r="A37" s="11" t="s">
        <v>89</v>
      </c>
      <c r="B37" s="12" t="s">
        <v>90</v>
      </c>
      <c r="C37" s="12"/>
      <c r="D37" s="13">
        <f t="shared" si="6"/>
        <v>15876</v>
      </c>
      <c r="E37" s="14">
        <v>15876</v>
      </c>
      <c r="F37" s="14">
        <v>0</v>
      </c>
      <c r="G37" s="12">
        <v>12</v>
      </c>
      <c r="H37" s="12" t="s">
        <v>40</v>
      </c>
      <c r="I37" s="52">
        <v>1323</v>
      </c>
      <c r="J37" s="16">
        <v>1323</v>
      </c>
      <c r="K37" s="16">
        <f t="shared" si="9"/>
        <v>0</v>
      </c>
      <c r="L37" s="47"/>
      <c r="M37" s="16"/>
      <c r="N37" s="48"/>
      <c r="O37" s="20">
        <v>16.5</v>
      </c>
      <c r="P37" s="21">
        <f t="shared" si="8"/>
        <v>962.18181818181813</v>
      </c>
      <c r="Q37" s="22" t="s">
        <v>78</v>
      </c>
    </row>
    <row r="38" spans="1:17" ht="12.6" customHeight="1" thickBot="1" x14ac:dyDescent="0.25">
      <c r="A38" s="75" t="s">
        <v>76</v>
      </c>
      <c r="B38" s="76" t="s">
        <v>91</v>
      </c>
      <c r="C38" s="76"/>
      <c r="D38" s="25">
        <f t="shared" si="6"/>
        <v>15876</v>
      </c>
      <c r="E38" s="26">
        <v>15876</v>
      </c>
      <c r="F38" s="26">
        <v>0</v>
      </c>
      <c r="G38" s="76">
        <v>12</v>
      </c>
      <c r="H38" s="76" t="s">
        <v>40</v>
      </c>
      <c r="I38" s="97">
        <v>1323</v>
      </c>
      <c r="J38" s="78">
        <v>1323</v>
      </c>
      <c r="K38" s="78">
        <f t="shared" si="9"/>
        <v>0</v>
      </c>
      <c r="L38" s="79"/>
      <c r="M38" s="78"/>
      <c r="N38" s="28"/>
      <c r="O38" s="30">
        <v>16.5</v>
      </c>
      <c r="P38" s="80">
        <f t="shared" si="8"/>
        <v>962.18181818181813</v>
      </c>
      <c r="Q38" s="81" t="s">
        <v>78</v>
      </c>
    </row>
    <row r="39" spans="1:17" ht="12.6" customHeight="1" thickBot="1" x14ac:dyDescent="0.25">
      <c r="A39" s="98" t="s">
        <v>75</v>
      </c>
      <c r="B39" s="33" t="s">
        <v>31</v>
      </c>
      <c r="D39" s="99"/>
      <c r="E39" s="37">
        <f>SUM(E31:E38)</f>
        <v>116196</v>
      </c>
      <c r="F39" s="37">
        <f>SUM(F31:F38)</f>
        <v>0</v>
      </c>
      <c r="I39" s="42"/>
      <c r="N39" s="32"/>
      <c r="O39" s="100">
        <f>SUM(O31:O38)</f>
        <v>121.4</v>
      </c>
      <c r="P39" s="40">
        <f>AVERAGE(P31:P38)</f>
        <v>946.2670454545455</v>
      </c>
    </row>
    <row r="40" spans="1:17" ht="12" thickBot="1" x14ac:dyDescent="0.25">
      <c r="D40" s="41"/>
      <c r="E40" s="41"/>
      <c r="F40" s="101"/>
      <c r="I40" s="42"/>
      <c r="N40" s="32"/>
      <c r="O40" s="44"/>
    </row>
    <row r="41" spans="1:17" ht="45.75" customHeight="1" x14ac:dyDescent="0.35">
      <c r="A41" s="102" t="s">
        <v>92</v>
      </c>
      <c r="B41" s="4" t="s">
        <v>2</v>
      </c>
      <c r="C41" s="4"/>
      <c r="D41" s="103" t="s">
        <v>4</v>
      </c>
      <c r="E41" s="45" t="s">
        <v>5</v>
      </c>
      <c r="F41" s="45" t="s">
        <v>6</v>
      </c>
      <c r="G41" s="6" t="s">
        <v>7</v>
      </c>
      <c r="H41" s="6" t="s">
        <v>33</v>
      </c>
      <c r="I41" s="6" t="s">
        <v>9</v>
      </c>
      <c r="J41" s="6" t="s">
        <v>10</v>
      </c>
      <c r="K41" s="6" t="s">
        <v>11</v>
      </c>
      <c r="L41" s="6" t="s">
        <v>34</v>
      </c>
      <c r="M41" s="6" t="s">
        <v>12</v>
      </c>
      <c r="N41" s="6" t="s">
        <v>13</v>
      </c>
      <c r="O41" s="4" t="s">
        <v>14</v>
      </c>
      <c r="P41" s="9" t="s">
        <v>15</v>
      </c>
    </row>
    <row r="42" spans="1:17" ht="12.6" customHeight="1" x14ac:dyDescent="0.2">
      <c r="A42" s="104" t="s">
        <v>93</v>
      </c>
      <c r="B42" s="12" t="s">
        <v>94</v>
      </c>
      <c r="C42" s="12"/>
      <c r="D42" s="13">
        <f t="shared" ref="D42:D49" si="10">SUM(E42:F42)</f>
        <v>5866</v>
      </c>
      <c r="E42" s="105">
        <v>5866</v>
      </c>
      <c r="F42" s="105">
        <v>0</v>
      </c>
      <c r="G42" s="12">
        <v>1</v>
      </c>
      <c r="H42" s="12" t="s">
        <v>95</v>
      </c>
      <c r="I42" s="106"/>
      <c r="J42" s="107"/>
      <c r="K42" s="108"/>
      <c r="L42" s="47"/>
      <c r="M42" s="16"/>
      <c r="N42" s="48"/>
      <c r="O42" s="20">
        <v>419</v>
      </c>
      <c r="P42" s="109">
        <f t="shared" ref="P42:P53" si="11">E42/O42</f>
        <v>14</v>
      </c>
    </row>
    <row r="43" spans="1:17" ht="18" customHeight="1" x14ac:dyDescent="0.2">
      <c r="A43" s="110" t="s">
        <v>96</v>
      </c>
      <c r="B43" s="12" t="s">
        <v>97</v>
      </c>
      <c r="C43" s="12"/>
      <c r="D43" s="13">
        <f t="shared" si="10"/>
        <v>2334</v>
      </c>
      <c r="E43" s="105">
        <v>2334</v>
      </c>
      <c r="F43" s="105">
        <v>0</v>
      </c>
      <c r="G43" s="12">
        <v>1</v>
      </c>
      <c r="H43" s="111" t="s">
        <v>98</v>
      </c>
      <c r="I43" s="106"/>
      <c r="J43" s="107"/>
      <c r="K43" s="108"/>
      <c r="L43" s="47"/>
      <c r="M43" s="16"/>
      <c r="N43" s="48"/>
      <c r="O43" s="20">
        <v>77777</v>
      </c>
      <c r="P43" s="109">
        <f t="shared" si="11"/>
        <v>3.0008871517286602E-2</v>
      </c>
    </row>
    <row r="44" spans="1:17" ht="12.6" customHeight="1" x14ac:dyDescent="0.2">
      <c r="A44" s="104" t="s">
        <v>99</v>
      </c>
      <c r="B44" s="12" t="s">
        <v>100</v>
      </c>
      <c r="C44" s="12"/>
      <c r="D44" s="13">
        <f t="shared" si="10"/>
        <v>200</v>
      </c>
      <c r="E44" s="105">
        <v>200</v>
      </c>
      <c r="F44" s="105">
        <v>0</v>
      </c>
      <c r="G44" s="12">
        <v>1</v>
      </c>
      <c r="H44" s="12" t="s">
        <v>101</v>
      </c>
      <c r="I44" s="106"/>
      <c r="J44" s="107"/>
      <c r="K44" s="108"/>
      <c r="L44" s="19"/>
      <c r="M44" s="49"/>
      <c r="N44" s="48"/>
      <c r="O44" s="20">
        <v>255</v>
      </c>
      <c r="P44" s="109">
        <f t="shared" si="11"/>
        <v>0.78431372549019607</v>
      </c>
    </row>
    <row r="45" spans="1:17" ht="12.6" customHeight="1" x14ac:dyDescent="0.2">
      <c r="A45" s="104">
        <v>65</v>
      </c>
      <c r="B45" s="12" t="s">
        <v>102</v>
      </c>
      <c r="C45" s="12"/>
      <c r="D45" s="13">
        <f t="shared" si="10"/>
        <v>103</v>
      </c>
      <c r="E45" s="105">
        <v>103</v>
      </c>
      <c r="F45" s="105">
        <v>0</v>
      </c>
      <c r="G45" s="12">
        <v>1</v>
      </c>
      <c r="H45" s="12" t="s">
        <v>103</v>
      </c>
      <c r="I45" s="106"/>
      <c r="J45" s="107"/>
      <c r="K45" s="108"/>
      <c r="L45" s="47"/>
      <c r="M45" s="16"/>
      <c r="N45" s="48"/>
      <c r="O45" s="20">
        <v>517</v>
      </c>
      <c r="P45" s="109">
        <f t="shared" si="11"/>
        <v>0.19922630560928434</v>
      </c>
    </row>
    <row r="46" spans="1:17" ht="12.6" customHeight="1" x14ac:dyDescent="0.2">
      <c r="A46" s="104">
        <v>65</v>
      </c>
      <c r="B46" s="12" t="s">
        <v>104</v>
      </c>
      <c r="C46" s="12"/>
      <c r="D46" s="13">
        <f t="shared" si="10"/>
        <v>126</v>
      </c>
      <c r="E46" s="105">
        <v>126</v>
      </c>
      <c r="F46" s="105">
        <v>0</v>
      </c>
      <c r="G46" s="12">
        <v>1</v>
      </c>
      <c r="H46" s="12" t="s">
        <v>103</v>
      </c>
      <c r="I46" s="106"/>
      <c r="J46" s="107"/>
      <c r="K46" s="108"/>
      <c r="L46" s="47"/>
      <c r="M46" s="16"/>
      <c r="N46" s="48"/>
      <c r="O46" s="20">
        <v>630</v>
      </c>
      <c r="P46" s="109">
        <f t="shared" si="11"/>
        <v>0.2</v>
      </c>
    </row>
    <row r="47" spans="1:17" ht="12.6" customHeight="1" x14ac:dyDescent="0.2">
      <c r="A47" s="104">
        <v>1980</v>
      </c>
      <c r="B47" s="12" t="s">
        <v>105</v>
      </c>
      <c r="C47" s="12"/>
      <c r="D47" s="13">
        <f>SUM(E47:F47)</f>
        <v>1500</v>
      </c>
      <c r="E47" s="105">
        <v>1500</v>
      </c>
      <c r="F47" s="105">
        <v>0</v>
      </c>
      <c r="G47" s="12">
        <v>1</v>
      </c>
      <c r="H47" s="111" t="s">
        <v>106</v>
      </c>
      <c r="I47" s="106"/>
      <c r="J47" s="107"/>
      <c r="K47" s="108"/>
      <c r="L47" s="47"/>
      <c r="M47" s="16"/>
      <c r="N47" s="48"/>
      <c r="O47" s="20">
        <v>311</v>
      </c>
      <c r="P47" s="109">
        <f t="shared" si="11"/>
        <v>4.823151125401929</v>
      </c>
    </row>
    <row r="48" spans="1:17" ht="12.6" customHeight="1" x14ac:dyDescent="0.2">
      <c r="A48" s="104" t="s">
        <v>107</v>
      </c>
      <c r="B48" s="12" t="s">
        <v>108</v>
      </c>
      <c r="C48" s="12"/>
      <c r="D48" s="13">
        <f t="shared" si="10"/>
        <v>200</v>
      </c>
      <c r="E48" s="105">
        <v>200</v>
      </c>
      <c r="F48" s="105">
        <v>0</v>
      </c>
      <c r="G48" s="12">
        <v>1</v>
      </c>
      <c r="H48" s="12" t="s">
        <v>101</v>
      </c>
      <c r="I48" s="106"/>
      <c r="J48" s="107"/>
      <c r="K48" s="108"/>
      <c r="L48" s="47"/>
      <c r="M48" s="16"/>
      <c r="N48" s="48"/>
      <c r="O48" s="20">
        <v>320</v>
      </c>
      <c r="P48" s="109">
        <f t="shared" si="11"/>
        <v>0.625</v>
      </c>
    </row>
    <row r="49" spans="1:16" ht="12.6" customHeight="1" x14ac:dyDescent="0.2">
      <c r="A49" s="104">
        <v>746</v>
      </c>
      <c r="B49" s="12" t="s">
        <v>109</v>
      </c>
      <c r="C49" s="12"/>
      <c r="D49" s="13">
        <f t="shared" si="10"/>
        <v>250</v>
      </c>
      <c r="E49" s="105">
        <v>250</v>
      </c>
      <c r="F49" s="105">
        <v>0</v>
      </c>
      <c r="G49" s="12">
        <v>1</v>
      </c>
      <c r="H49" s="12" t="s">
        <v>110</v>
      </c>
      <c r="I49" s="106"/>
      <c r="J49" s="107"/>
      <c r="K49" s="108"/>
      <c r="L49" s="47"/>
      <c r="M49" s="16"/>
      <c r="N49" s="48"/>
      <c r="O49" s="20">
        <v>1577</v>
      </c>
      <c r="P49" s="109">
        <f t="shared" si="11"/>
        <v>0.15852885225110971</v>
      </c>
    </row>
    <row r="50" spans="1:16" ht="12.6" customHeight="1" x14ac:dyDescent="0.2">
      <c r="A50" s="112" t="s">
        <v>111</v>
      </c>
      <c r="B50" s="65" t="s">
        <v>112</v>
      </c>
      <c r="C50" s="65"/>
      <c r="D50" s="66">
        <v>3000</v>
      </c>
      <c r="E50" s="113">
        <v>3000</v>
      </c>
      <c r="F50" s="113">
        <v>0</v>
      </c>
      <c r="G50" s="65">
        <v>1</v>
      </c>
      <c r="H50" s="65" t="s">
        <v>113</v>
      </c>
      <c r="I50" s="114"/>
      <c r="J50" s="115"/>
      <c r="K50" s="116"/>
      <c r="L50" s="70"/>
      <c r="M50" s="69"/>
      <c r="N50" s="71"/>
      <c r="O50" s="72">
        <v>20.7</v>
      </c>
      <c r="P50" s="117">
        <f t="shared" si="11"/>
        <v>144.92753623188406</v>
      </c>
    </row>
    <row r="51" spans="1:16" ht="12.6" customHeight="1" x14ac:dyDescent="0.2">
      <c r="A51" s="104" t="s">
        <v>114</v>
      </c>
      <c r="B51" s="12" t="s">
        <v>115</v>
      </c>
      <c r="C51" s="12"/>
      <c r="D51" s="13">
        <v>0</v>
      </c>
      <c r="E51" s="105">
        <v>0</v>
      </c>
      <c r="F51" s="105">
        <v>0</v>
      </c>
      <c r="G51" s="12">
        <v>0</v>
      </c>
      <c r="H51" s="12">
        <v>0</v>
      </c>
      <c r="I51" s="106"/>
      <c r="J51" s="107"/>
      <c r="K51" s="108"/>
      <c r="L51" s="47"/>
      <c r="M51" s="16"/>
      <c r="N51" s="48"/>
      <c r="O51" s="20">
        <v>25</v>
      </c>
      <c r="P51" s="109">
        <f t="shared" si="11"/>
        <v>0</v>
      </c>
    </row>
    <row r="52" spans="1:16" ht="12.6" customHeight="1" x14ac:dyDescent="0.2">
      <c r="A52" s="118" t="s">
        <v>116</v>
      </c>
      <c r="B52" s="12" t="s">
        <v>117</v>
      </c>
      <c r="C52" s="12"/>
      <c r="D52" s="13">
        <v>1200</v>
      </c>
      <c r="E52" s="105">
        <v>1200</v>
      </c>
      <c r="F52" s="105">
        <v>0</v>
      </c>
      <c r="G52" s="12">
        <v>1</v>
      </c>
      <c r="H52" s="12" t="s">
        <v>118</v>
      </c>
      <c r="I52" s="106"/>
      <c r="J52" s="107"/>
      <c r="K52" s="108"/>
      <c r="L52" s="47"/>
      <c r="M52" s="16"/>
      <c r="N52" s="48"/>
      <c r="O52" s="20">
        <v>109</v>
      </c>
      <c r="P52" s="109">
        <f t="shared" si="11"/>
        <v>11.009174311926605</v>
      </c>
    </row>
    <row r="53" spans="1:16" ht="12.6" customHeight="1" thickBot="1" x14ac:dyDescent="0.25">
      <c r="A53" s="119" t="s">
        <v>119</v>
      </c>
      <c r="B53" s="120" t="s">
        <v>120</v>
      </c>
      <c r="C53" s="120"/>
      <c r="D53" s="121">
        <v>540</v>
      </c>
      <c r="E53" s="122">
        <v>540</v>
      </c>
      <c r="F53" s="122">
        <v>0</v>
      </c>
      <c r="G53" s="120">
        <v>1</v>
      </c>
      <c r="H53" s="120" t="s">
        <v>118</v>
      </c>
      <c r="I53" s="123"/>
      <c r="J53" s="124"/>
      <c r="K53" s="125"/>
      <c r="L53" s="126"/>
      <c r="M53" s="127"/>
      <c r="N53" s="128"/>
      <c r="O53" s="129">
        <v>9</v>
      </c>
      <c r="P53" s="130">
        <f t="shared" si="11"/>
        <v>60</v>
      </c>
    </row>
    <row r="54" spans="1:16" ht="12.6" customHeight="1" thickBot="1" x14ac:dyDescent="0.25">
      <c r="A54" s="131" t="s">
        <v>121</v>
      </c>
      <c r="B54" s="98" t="s">
        <v>31</v>
      </c>
      <c r="D54" s="132"/>
      <c r="E54" s="133">
        <f>SUM(E42:E53)</f>
        <v>15319</v>
      </c>
      <c r="F54" s="101"/>
      <c r="I54" s="134"/>
      <c r="J54" s="134"/>
      <c r="K54" s="82"/>
      <c r="N54" s="32"/>
      <c r="O54" s="40">
        <f>SUM(O42:O53)</f>
        <v>81969.7</v>
      </c>
      <c r="P54" s="40">
        <f>AVERAGE(P42:P53)</f>
        <v>19.729744952006708</v>
      </c>
    </row>
    <row r="55" spans="1:16" ht="12" thickBot="1" x14ac:dyDescent="0.25">
      <c r="D55" s="101"/>
      <c r="E55" s="101"/>
      <c r="F55" s="101"/>
      <c r="O55" s="44"/>
    </row>
    <row r="56" spans="1:16" ht="45.75" customHeight="1" x14ac:dyDescent="0.25">
      <c r="A56" s="135" t="s">
        <v>122</v>
      </c>
      <c r="B56" s="4" t="s">
        <v>2</v>
      </c>
      <c r="C56" s="4"/>
      <c r="D56" s="103" t="s">
        <v>4</v>
      </c>
      <c r="E56" s="45" t="s">
        <v>5</v>
      </c>
      <c r="F56" s="45" t="s">
        <v>6</v>
      </c>
      <c r="G56" s="6" t="s">
        <v>7</v>
      </c>
      <c r="H56" s="6" t="s">
        <v>33</v>
      </c>
      <c r="I56" s="6" t="s">
        <v>9</v>
      </c>
      <c r="J56" s="6" t="s">
        <v>10</v>
      </c>
      <c r="K56" s="6" t="s">
        <v>11</v>
      </c>
      <c r="L56" s="6" t="s">
        <v>34</v>
      </c>
      <c r="M56" s="6" t="s">
        <v>12</v>
      </c>
      <c r="N56" s="6" t="s">
        <v>13</v>
      </c>
      <c r="O56" s="10"/>
      <c r="P56" s="10"/>
    </row>
    <row r="57" spans="1:16" ht="12.6" customHeight="1" x14ac:dyDescent="0.2">
      <c r="A57" s="11" t="s">
        <v>123</v>
      </c>
      <c r="B57" s="12" t="s">
        <v>124</v>
      </c>
      <c r="C57" s="12"/>
      <c r="D57" s="13">
        <f t="shared" ref="D57:D64" si="12">SUM(E57:F57)</f>
        <v>1</v>
      </c>
      <c r="E57" s="105">
        <v>1</v>
      </c>
      <c r="F57" s="105">
        <v>0</v>
      </c>
      <c r="G57" s="12">
        <v>1</v>
      </c>
      <c r="H57" s="12" t="s">
        <v>101</v>
      </c>
      <c r="I57" s="106"/>
      <c r="J57" s="107"/>
      <c r="K57" s="108"/>
      <c r="L57" s="47"/>
      <c r="M57" s="16"/>
      <c r="N57" s="48"/>
      <c r="O57" s="44"/>
    </row>
    <row r="58" spans="1:16" ht="12.6" customHeight="1" x14ac:dyDescent="0.2">
      <c r="A58" s="11" t="s">
        <v>125</v>
      </c>
      <c r="B58" s="12" t="s">
        <v>126</v>
      </c>
      <c r="C58" s="12"/>
      <c r="D58" s="13">
        <f t="shared" si="12"/>
        <v>1</v>
      </c>
      <c r="E58" s="105">
        <v>1</v>
      </c>
      <c r="F58" s="105">
        <v>0</v>
      </c>
      <c r="G58" s="12">
        <v>1</v>
      </c>
      <c r="H58" s="111" t="s">
        <v>101</v>
      </c>
      <c r="I58" s="106"/>
      <c r="J58" s="107"/>
      <c r="K58" s="108"/>
      <c r="L58" s="47"/>
      <c r="M58" s="16"/>
      <c r="N58" s="48"/>
      <c r="O58" s="44"/>
    </row>
    <row r="59" spans="1:16" ht="12.6" customHeight="1" x14ac:dyDescent="0.2">
      <c r="A59" s="11" t="s">
        <v>125</v>
      </c>
      <c r="B59" s="12" t="s">
        <v>127</v>
      </c>
      <c r="C59" s="12"/>
      <c r="D59" s="13">
        <f t="shared" si="12"/>
        <v>1</v>
      </c>
      <c r="E59" s="105">
        <v>1</v>
      </c>
      <c r="F59" s="105">
        <v>0</v>
      </c>
      <c r="G59" s="12">
        <v>1</v>
      </c>
      <c r="H59" s="12" t="s">
        <v>101</v>
      </c>
      <c r="I59" s="106"/>
      <c r="J59" s="107"/>
      <c r="K59" s="108"/>
      <c r="L59" s="47"/>
      <c r="M59" s="16"/>
      <c r="N59" s="48"/>
      <c r="O59" s="44"/>
    </row>
    <row r="60" spans="1:16" ht="12.6" customHeight="1" x14ac:dyDescent="0.2">
      <c r="A60" s="11" t="s">
        <v>123</v>
      </c>
      <c r="B60" s="12" t="s">
        <v>128</v>
      </c>
      <c r="C60" s="12"/>
      <c r="D60" s="13">
        <f t="shared" si="12"/>
        <v>1</v>
      </c>
      <c r="E60" s="105">
        <v>1</v>
      </c>
      <c r="F60" s="105">
        <v>0</v>
      </c>
      <c r="G60" s="12">
        <v>1</v>
      </c>
      <c r="H60" s="111" t="s">
        <v>101</v>
      </c>
      <c r="I60" s="106"/>
      <c r="J60" s="107"/>
      <c r="K60" s="108"/>
      <c r="L60" s="47"/>
      <c r="M60" s="16"/>
      <c r="N60" s="48"/>
      <c r="O60" s="44"/>
    </row>
    <row r="61" spans="1:16" ht="12.6" customHeight="1" x14ac:dyDescent="0.2">
      <c r="A61" s="11" t="s">
        <v>129</v>
      </c>
      <c r="B61" s="12" t="s">
        <v>88</v>
      </c>
      <c r="C61" s="12"/>
      <c r="D61" s="13">
        <f t="shared" si="12"/>
        <v>1</v>
      </c>
      <c r="E61" s="105">
        <v>1</v>
      </c>
      <c r="F61" s="105">
        <v>0</v>
      </c>
      <c r="G61" s="12">
        <v>1</v>
      </c>
      <c r="H61" s="111" t="s">
        <v>101</v>
      </c>
      <c r="I61" s="106"/>
      <c r="J61" s="107"/>
      <c r="K61" s="108"/>
      <c r="L61" s="47"/>
      <c r="M61" s="16"/>
      <c r="N61" s="48"/>
      <c r="O61" s="44"/>
    </row>
    <row r="62" spans="1:16" ht="12.6" customHeight="1" x14ac:dyDescent="0.2">
      <c r="A62" s="11" t="s">
        <v>129</v>
      </c>
      <c r="B62" s="12" t="s">
        <v>130</v>
      </c>
      <c r="C62" s="12"/>
      <c r="D62" s="13">
        <f t="shared" si="12"/>
        <v>1</v>
      </c>
      <c r="E62" s="105">
        <v>1</v>
      </c>
      <c r="F62" s="105">
        <v>0</v>
      </c>
      <c r="G62" s="12">
        <v>1</v>
      </c>
      <c r="H62" s="111" t="s">
        <v>101</v>
      </c>
      <c r="I62" s="106"/>
      <c r="J62" s="107"/>
      <c r="K62" s="108"/>
      <c r="L62" s="47"/>
      <c r="M62" s="16"/>
      <c r="N62" s="48"/>
      <c r="O62" s="44"/>
    </row>
    <row r="63" spans="1:16" ht="12.6" customHeight="1" x14ac:dyDescent="0.2">
      <c r="A63" s="11" t="s">
        <v>123</v>
      </c>
      <c r="B63" s="12" t="s">
        <v>27</v>
      </c>
      <c r="C63" s="12"/>
      <c r="D63" s="13">
        <f t="shared" si="12"/>
        <v>0</v>
      </c>
      <c r="E63" s="105">
        <v>0</v>
      </c>
      <c r="F63" s="105">
        <v>0</v>
      </c>
      <c r="G63" s="12">
        <v>1</v>
      </c>
      <c r="H63" s="111" t="s">
        <v>101</v>
      </c>
      <c r="I63" s="106"/>
      <c r="J63" s="107"/>
      <c r="K63" s="108"/>
      <c r="L63" s="47"/>
      <c r="M63" s="16"/>
      <c r="N63" s="48"/>
      <c r="O63" s="44"/>
    </row>
    <row r="64" spans="1:16" ht="12.6" customHeight="1" thickBot="1" x14ac:dyDescent="0.25">
      <c r="A64" s="75" t="s">
        <v>131</v>
      </c>
      <c r="B64" s="76" t="s">
        <v>132</v>
      </c>
      <c r="C64" s="76"/>
      <c r="D64" s="25">
        <f t="shared" si="12"/>
        <v>1</v>
      </c>
      <c r="E64" s="136">
        <v>1</v>
      </c>
      <c r="F64" s="136">
        <v>0</v>
      </c>
      <c r="G64" s="76">
        <v>1</v>
      </c>
      <c r="H64" s="137" t="s">
        <v>101</v>
      </c>
      <c r="I64" s="138"/>
      <c r="J64" s="139"/>
      <c r="K64" s="140"/>
      <c r="L64" s="79"/>
      <c r="M64" s="78"/>
      <c r="N64" s="28"/>
      <c r="O64" s="44"/>
    </row>
    <row r="65" spans="1:16" ht="12.6" customHeight="1" thickBot="1" x14ac:dyDescent="0.25">
      <c r="A65" s="98" t="s">
        <v>122</v>
      </c>
      <c r="B65" s="98" t="s">
        <v>31</v>
      </c>
      <c r="D65" s="101"/>
      <c r="E65" s="141">
        <f>SUM(E57:E64)</f>
        <v>7</v>
      </c>
      <c r="F65" s="101"/>
      <c r="O65" s="44"/>
    </row>
    <row r="66" spans="1:16" ht="12" thickBot="1" x14ac:dyDescent="0.25">
      <c r="A66" s="42"/>
      <c r="B66" s="42"/>
      <c r="D66" s="101"/>
      <c r="E66" s="132"/>
      <c r="F66" s="101"/>
      <c r="O66" s="44"/>
    </row>
    <row r="67" spans="1:16" ht="15.75" thickBot="1" x14ac:dyDescent="0.3">
      <c r="A67" s="142" t="s">
        <v>133</v>
      </c>
      <c r="B67" s="42"/>
      <c r="D67" s="101"/>
      <c r="E67" s="143">
        <f>E10+E28+E39+E54+E65</f>
        <v>696074</v>
      </c>
      <c r="F67" s="143">
        <f>F10+F28+F39+F54+F65</f>
        <v>977580</v>
      </c>
      <c r="O67" s="44"/>
    </row>
    <row r="68" spans="1:16" x14ac:dyDescent="0.2">
      <c r="A68" s="42" t="s">
        <v>134</v>
      </c>
      <c r="B68" s="42"/>
      <c r="D68" s="101"/>
      <c r="E68" s="132"/>
      <c r="F68" s="101"/>
      <c r="O68" s="44"/>
    </row>
    <row r="69" spans="1:16" ht="12" thickBot="1" x14ac:dyDescent="0.25">
      <c r="D69" s="101"/>
      <c r="E69" s="101"/>
      <c r="F69" s="101"/>
      <c r="O69" s="44"/>
    </row>
    <row r="70" spans="1:16" ht="45.75" customHeight="1" x14ac:dyDescent="0.35">
      <c r="A70" s="102" t="s">
        <v>135</v>
      </c>
      <c r="B70" s="4" t="s">
        <v>2</v>
      </c>
      <c r="C70" s="4"/>
      <c r="D70" s="45" t="s">
        <v>136</v>
      </c>
      <c r="E70" s="45" t="s">
        <v>137</v>
      </c>
      <c r="F70" s="45" t="s">
        <v>138</v>
      </c>
      <c r="G70" s="6" t="s">
        <v>7</v>
      </c>
      <c r="H70" s="144" t="s">
        <v>33</v>
      </c>
      <c r="I70" s="145"/>
      <c r="J70" s="146"/>
      <c r="K70" s="146"/>
      <c r="L70" s="146"/>
      <c r="M70" s="146"/>
      <c r="N70" s="146"/>
      <c r="O70" s="10"/>
      <c r="P70" s="10"/>
    </row>
    <row r="71" spans="1:16" ht="13.5" customHeight="1" thickBot="1" x14ac:dyDescent="0.25">
      <c r="A71" s="75"/>
      <c r="B71" s="76" t="s">
        <v>135</v>
      </c>
      <c r="C71" s="76"/>
      <c r="D71" s="25">
        <f t="shared" ref="D71" si="13">SUM(E71:F71)</f>
        <v>750</v>
      </c>
      <c r="E71" s="26">
        <v>600</v>
      </c>
      <c r="F71" s="26">
        <v>150</v>
      </c>
      <c r="G71" s="76">
        <v>12</v>
      </c>
      <c r="H71" s="81">
        <v>30</v>
      </c>
      <c r="I71" s="42"/>
      <c r="L71" s="43"/>
      <c r="M71" s="43"/>
      <c r="N71" s="32"/>
      <c r="O71" s="44"/>
    </row>
  </sheetData>
  <pageMargins left="0.23622047244094491" right="0.19685039370078741" top="0.37" bottom="0.3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2026</vt:lpstr>
      <vt:lpstr>'2026'!Oblast_tisku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Urbánková</dc:creator>
  <cp:lastModifiedBy>Urbánková</cp:lastModifiedBy>
  <cp:lastPrinted>2026-06-15T07:04:44Z</cp:lastPrinted>
  <dcterms:created xsi:type="dcterms:W3CDTF">2026-06-15T06:58:13Z</dcterms:created>
  <dcterms:modified xsi:type="dcterms:W3CDTF">2026-06-15T07:04:52Z</dcterms:modified>
</cp:coreProperties>
</file>