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1_{11738388-45AB-4714-9096-173C844D6E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rovnání přímy a výdaje" sheetId="1" r:id="rId1"/>
    <sheet name="Náklady na bioodpad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3" i="1"/>
  <c r="H24" i="1"/>
  <c r="H22" i="1"/>
  <c r="H17" i="1"/>
  <c r="B30" i="1"/>
  <c r="C30" i="1"/>
  <c r="B26" i="1"/>
  <c r="C26" i="1"/>
  <c r="B17" i="1"/>
  <c r="C17" i="1"/>
  <c r="D26" i="1"/>
  <c r="B6" i="2"/>
  <c r="E26" i="1"/>
  <c r="E30" i="1" s="1"/>
  <c r="E31" i="1" s="1"/>
  <c r="F26" i="1"/>
  <c r="G26" i="1" s="1"/>
  <c r="F17" i="1"/>
  <c r="G17" i="1" s="1"/>
  <c r="E17" i="1"/>
  <c r="D17" i="1"/>
  <c r="H26" i="1" l="1"/>
  <c r="H30" i="1" s="1"/>
  <c r="G30" i="1"/>
  <c r="G31" i="1" s="1"/>
  <c r="D30" i="1"/>
  <c r="F30" i="1"/>
  <c r="F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</author>
  </authors>
  <commentList>
    <comment ref="D23" authorId="0" shapeId="0" xr:uid="{E66A7AC0-3A32-4056-8906-7D511C786A00}">
      <text>
        <r>
          <rPr>
            <sz val="9"/>
            <color indexed="81"/>
            <rFont val="Tahoma"/>
            <family val="2"/>
            <charset val="238"/>
          </rPr>
          <t xml:space="preserve">Alternativní suma: 
15 724,71 Kč
</t>
        </r>
      </text>
    </comment>
    <comment ref="D25" authorId="0" shapeId="0" xr:uid="{1D67EAC7-105A-485C-9056-B3ABD5A6DC54}">
      <text>
        <r>
          <rPr>
            <b/>
            <sz val="9"/>
            <color indexed="81"/>
            <rFont val="Tahoma"/>
            <family val="2"/>
            <charset val="238"/>
          </rPr>
          <t>Alternativní suma: 
734 820,68 Kč</t>
        </r>
      </text>
    </comment>
  </commentList>
</comments>
</file>

<file path=xl/sharedStrings.xml><?xml version="1.0" encoding="utf-8"?>
<sst xmlns="http://schemas.openxmlformats.org/spreadsheetml/2006/main" count="54" uniqueCount="39">
  <si>
    <t>Výdaje</t>
  </si>
  <si>
    <t>K 08.09.2024</t>
  </si>
  <si>
    <t>K 04.10.2024</t>
  </si>
  <si>
    <t>KO 11</t>
  </si>
  <si>
    <t>Sklo 13</t>
  </si>
  <si>
    <t>Papír 12</t>
  </si>
  <si>
    <t>Plast 14</t>
  </si>
  <si>
    <t>VO 15</t>
  </si>
  <si>
    <t>Dřevo 18</t>
  </si>
  <si>
    <t>NO 19</t>
  </si>
  <si>
    <t>Bio 17</t>
  </si>
  <si>
    <t>Pronájem</t>
  </si>
  <si>
    <t>Stavební práce 20</t>
  </si>
  <si>
    <t>Materiál popelnice</t>
  </si>
  <si>
    <t>Tašky</t>
  </si>
  <si>
    <t xml:space="preserve">Zemní práce </t>
  </si>
  <si>
    <t>E</t>
  </si>
  <si>
    <t>CELKEM</t>
  </si>
  <si>
    <t>Příjmy</t>
  </si>
  <si>
    <t>Poplatek</t>
  </si>
  <si>
    <t>Podnikatelé</t>
  </si>
  <si>
    <t>Tříděný</t>
  </si>
  <si>
    <t>Kov - šrot</t>
  </si>
  <si>
    <t>Ekokom,Fritex,Elektrowin,Asekol</t>
  </si>
  <si>
    <t xml:space="preserve"> </t>
  </si>
  <si>
    <t>SROVNÁVACÍ TABULKA - ODPADY</t>
  </si>
  <si>
    <t>SROVNÁNÍ PŘÍJMY - VÝDAJE</t>
  </si>
  <si>
    <t>odhad 2024</t>
  </si>
  <si>
    <t>Pořízení nových kontejnerů:</t>
  </si>
  <si>
    <t>Zpracování bioodpadu:</t>
  </si>
  <si>
    <t>Rozdíl:  přímé výdaje a příjmy:</t>
  </si>
  <si>
    <t>Vlastní svoz bioodpadu (odhad):</t>
  </si>
  <si>
    <t>SOUVISEJÍCÍ VEDLEJŠÍ NÁKLADY NA BIOODPAD</t>
  </si>
  <si>
    <t>odhad 2025</t>
  </si>
  <si>
    <t>r. 2023</t>
  </si>
  <si>
    <t>r. 2021</t>
  </si>
  <si>
    <t>r. 2022</t>
  </si>
  <si>
    <t>Rozdíl: výdaje a příjmy včetně nákladů za bioodpad:</t>
  </si>
  <si>
    <t>2 738 662,5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</si>
</sst>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2"/>
      <color theme="5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4" fontId="1" fillId="0" borderId="0" xfId="0" applyNumberFormat="1" applyFont="1" applyAlignment="1"/>
    <xf numFmtId="44" fontId="5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Border="1"/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4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44" fontId="6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/>
    <xf numFmtId="2" fontId="0" fillId="0" borderId="13" xfId="0" applyNumberFormat="1" applyBorder="1" applyAlignment="1">
      <alignment horizontal="center"/>
    </xf>
    <xf numFmtId="49" fontId="0" fillId="0" borderId="15" xfId="0" applyNumberFormat="1" applyBorder="1" applyAlignment="1">
      <alignment horizontal="right"/>
    </xf>
    <xf numFmtId="44" fontId="6" fillId="0" borderId="11" xfId="0" applyNumberFormat="1" applyFont="1" applyBorder="1" applyAlignment="1">
      <alignment horizontal="center"/>
    </xf>
    <xf numFmtId="44" fontId="9" fillId="0" borderId="8" xfId="0" applyNumberFormat="1" applyFont="1" applyBorder="1" applyAlignment="1">
      <alignment horizontal="center"/>
    </xf>
    <xf numFmtId="44" fontId="9" fillId="0" borderId="14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" xfId="0" applyNumberFormat="1" applyBorder="1" applyAlignment="1">
      <alignment horizontal="center"/>
    </xf>
    <xf numFmtId="44" fontId="13" fillId="0" borderId="8" xfId="0" applyNumberFormat="1" applyFont="1" applyBorder="1"/>
    <xf numFmtId="0" fontId="13" fillId="0" borderId="7" xfId="0" applyFont="1" applyBorder="1" applyAlignment="1">
      <alignment horizontal="center"/>
    </xf>
    <xf numFmtId="4" fontId="0" fillId="2" borderId="15" xfId="0" applyNumberFormat="1" applyFill="1" applyBorder="1" applyAlignment="1">
      <alignment horizontal="center"/>
    </xf>
    <xf numFmtId="44" fontId="9" fillId="2" borderId="1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0" fillId="2" borderId="15" xfId="0" applyFill="1" applyBorder="1"/>
    <xf numFmtId="49" fontId="0" fillId="2" borderId="15" xfId="0" applyNumberFormat="1" applyFill="1" applyBorder="1" applyAlignment="1">
      <alignment horizontal="right"/>
    </xf>
    <xf numFmtId="44" fontId="6" fillId="2" borderId="11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0" fillId="2" borderId="9" xfId="0" applyFill="1" applyBorder="1"/>
    <xf numFmtId="44" fontId="5" fillId="2" borderId="6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0" fillId="0" borderId="18" xfId="0" applyBorder="1"/>
    <xf numFmtId="4" fontId="0" fillId="0" borderId="18" xfId="0" applyNumberFormat="1" applyBorder="1" applyAlignment="1">
      <alignment horizontal="center"/>
    </xf>
    <xf numFmtId="44" fontId="9" fillId="0" borderId="16" xfId="0" applyNumberFormat="1" applyFont="1" applyBorder="1" applyAlignment="1">
      <alignment horizontal="center"/>
    </xf>
    <xf numFmtId="0" fontId="12" fillId="2" borderId="1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topLeftCell="A12" workbookViewId="0">
      <selection activeCell="G27" sqref="G27"/>
    </sheetView>
  </sheetViews>
  <sheetFormatPr defaultRowHeight="15" x14ac:dyDescent="0.25"/>
  <cols>
    <col min="1" max="1" width="30.7109375" customWidth="1"/>
    <col min="2" max="7" width="15.42578125" customWidth="1"/>
    <col min="8" max="8" width="16.28515625" customWidth="1"/>
    <col min="11" max="11" width="22.7109375" customWidth="1"/>
  </cols>
  <sheetData>
    <row r="1" spans="1:16" ht="21" x14ac:dyDescent="0.35">
      <c r="A1" s="36" t="s">
        <v>25</v>
      </c>
      <c r="B1" s="36"/>
      <c r="C1" s="36"/>
      <c r="D1" s="36"/>
      <c r="E1" s="36"/>
      <c r="F1" s="36"/>
      <c r="G1" s="36"/>
      <c r="H1" s="1"/>
      <c r="I1" s="1"/>
      <c r="J1" s="1"/>
      <c r="K1" s="1"/>
      <c r="L1" s="1"/>
      <c r="M1" s="1"/>
      <c r="N1" s="1"/>
      <c r="O1" s="1"/>
      <c r="P1" s="1"/>
    </row>
    <row r="2" spans="1:16" ht="15.75" thickBot="1" x14ac:dyDescent="0.3"/>
    <row r="3" spans="1:16" ht="20.25" customHeight="1" x14ac:dyDescent="0.25">
      <c r="A3" s="15" t="s">
        <v>0</v>
      </c>
      <c r="B3" s="16" t="s">
        <v>35</v>
      </c>
      <c r="C3" s="16" t="s">
        <v>36</v>
      </c>
      <c r="D3" s="16" t="s">
        <v>34</v>
      </c>
      <c r="E3" s="16" t="s">
        <v>1</v>
      </c>
      <c r="F3" s="27" t="s">
        <v>2</v>
      </c>
      <c r="G3" s="26" t="s">
        <v>27</v>
      </c>
      <c r="H3" s="42" t="s">
        <v>33</v>
      </c>
    </row>
    <row r="4" spans="1:16" ht="20.25" customHeight="1" x14ac:dyDescent="0.25">
      <c r="A4" s="17" t="s">
        <v>3</v>
      </c>
      <c r="B4" s="19">
        <v>1812596.71</v>
      </c>
      <c r="C4" s="11">
        <v>2019445.45</v>
      </c>
      <c r="D4" s="11">
        <v>2252991.25</v>
      </c>
      <c r="E4" s="12">
        <v>1654770.62</v>
      </c>
      <c r="F4" s="28">
        <v>1932281.11</v>
      </c>
      <c r="G4" s="30"/>
      <c r="H4" s="43"/>
    </row>
    <row r="5" spans="1:16" ht="20.25" customHeight="1" x14ac:dyDescent="0.25">
      <c r="A5" s="17" t="s">
        <v>4</v>
      </c>
      <c r="B5" s="19">
        <v>51437</v>
      </c>
      <c r="C5" s="37">
        <v>55253.2</v>
      </c>
      <c r="D5" s="12">
        <v>67620.72</v>
      </c>
      <c r="E5" s="12">
        <v>48133.71</v>
      </c>
      <c r="F5" s="28">
        <v>53600.08</v>
      </c>
      <c r="G5" s="32"/>
      <c r="H5" s="44"/>
    </row>
    <row r="6" spans="1:16" ht="20.25" customHeight="1" x14ac:dyDescent="0.25">
      <c r="A6" s="17" t="s">
        <v>5</v>
      </c>
      <c r="B6" s="19">
        <v>93691.38</v>
      </c>
      <c r="C6" s="37">
        <v>102707.83</v>
      </c>
      <c r="D6" s="12">
        <v>135244.51999999999</v>
      </c>
      <c r="E6" s="12">
        <v>100394.72</v>
      </c>
      <c r="F6" s="28">
        <v>114790.62</v>
      </c>
      <c r="G6" s="32"/>
      <c r="H6" s="44"/>
    </row>
    <row r="7" spans="1:16" ht="20.25" customHeight="1" x14ac:dyDescent="0.25">
      <c r="A7" s="17" t="s">
        <v>6</v>
      </c>
      <c r="B7" s="19">
        <v>237796.7</v>
      </c>
      <c r="C7" s="37">
        <v>231866.51</v>
      </c>
      <c r="D7" s="12">
        <v>275584.75</v>
      </c>
      <c r="E7" s="12">
        <v>218458.9</v>
      </c>
      <c r="F7" s="28">
        <v>247595.02</v>
      </c>
      <c r="G7" s="32"/>
      <c r="H7" s="44"/>
    </row>
    <row r="8" spans="1:16" ht="20.25" customHeight="1" x14ac:dyDescent="0.25">
      <c r="A8" s="17" t="s">
        <v>7</v>
      </c>
      <c r="B8" s="19">
        <v>267526.92</v>
      </c>
      <c r="C8" s="37">
        <v>283512.81</v>
      </c>
      <c r="D8" s="12">
        <v>322261.11</v>
      </c>
      <c r="E8" s="12">
        <v>270164.75</v>
      </c>
      <c r="F8" s="28">
        <v>299446.63</v>
      </c>
      <c r="G8" s="32"/>
      <c r="H8" s="44"/>
    </row>
    <row r="9" spans="1:16" ht="20.25" customHeight="1" x14ac:dyDescent="0.25">
      <c r="A9" s="17" t="s">
        <v>8</v>
      </c>
      <c r="B9" s="19">
        <v>36795.19</v>
      </c>
      <c r="C9" s="37">
        <v>41371.96</v>
      </c>
      <c r="D9" s="12">
        <v>50607.3</v>
      </c>
      <c r="E9" s="12">
        <v>55064.68</v>
      </c>
      <c r="F9" s="28">
        <v>62302.9</v>
      </c>
      <c r="G9" s="32"/>
      <c r="H9" s="44"/>
    </row>
    <row r="10" spans="1:16" ht="20.25" customHeight="1" x14ac:dyDescent="0.25">
      <c r="A10" s="17" t="s">
        <v>9</v>
      </c>
      <c r="B10" s="19">
        <v>41910.870000000003</v>
      </c>
      <c r="C10" s="37">
        <v>37300.239999999998</v>
      </c>
      <c r="D10" s="12">
        <v>42755.07</v>
      </c>
      <c r="E10" s="12">
        <v>22591.22</v>
      </c>
      <c r="F10" s="28">
        <v>22591.22</v>
      </c>
      <c r="G10" s="32"/>
      <c r="H10" s="44"/>
    </row>
    <row r="11" spans="1:16" ht="20.25" customHeight="1" x14ac:dyDescent="0.25">
      <c r="A11" s="17" t="s">
        <v>10</v>
      </c>
      <c r="B11" s="19">
        <v>77197.7</v>
      </c>
      <c r="C11" s="37">
        <v>111316.37</v>
      </c>
      <c r="D11" s="12">
        <v>139150</v>
      </c>
      <c r="E11" s="11">
        <v>4007.52</v>
      </c>
      <c r="F11" s="28">
        <v>4007.52</v>
      </c>
      <c r="G11" s="32"/>
      <c r="H11" s="44"/>
    </row>
    <row r="12" spans="1:16" ht="20.25" customHeight="1" x14ac:dyDescent="0.25">
      <c r="A12" s="17" t="s">
        <v>11</v>
      </c>
      <c r="B12" s="19">
        <v>97762.81</v>
      </c>
      <c r="C12" s="37">
        <v>103764.08</v>
      </c>
      <c r="D12" s="12">
        <v>122382.55</v>
      </c>
      <c r="E12" s="12">
        <v>95006.22</v>
      </c>
      <c r="F12" s="28">
        <v>107347.47</v>
      </c>
      <c r="G12" s="32"/>
      <c r="H12" s="44"/>
    </row>
    <row r="13" spans="1:16" ht="20.25" customHeight="1" x14ac:dyDescent="0.25">
      <c r="A13" s="17" t="s">
        <v>12</v>
      </c>
      <c r="B13" s="19">
        <v>0</v>
      </c>
      <c r="C13" s="37">
        <v>7986</v>
      </c>
      <c r="D13" s="11">
        <v>661.94</v>
      </c>
      <c r="E13" s="11"/>
      <c r="F13" s="31"/>
      <c r="G13" s="32"/>
      <c r="H13" s="44"/>
    </row>
    <row r="14" spans="1:16" ht="20.25" customHeight="1" x14ac:dyDescent="0.25">
      <c r="A14" s="17" t="s">
        <v>13</v>
      </c>
      <c r="B14" s="19">
        <v>112311.75</v>
      </c>
      <c r="C14" s="37">
        <v>55324.58</v>
      </c>
      <c r="D14" s="12">
        <v>32749.02</v>
      </c>
      <c r="E14" s="12">
        <v>152487.39000000001</v>
      </c>
      <c r="F14" s="28">
        <v>142345.79999999999</v>
      </c>
      <c r="G14" s="32"/>
      <c r="H14" s="44"/>
    </row>
    <row r="15" spans="1:16" ht="20.25" customHeight="1" x14ac:dyDescent="0.25">
      <c r="A15" s="17" t="s">
        <v>14</v>
      </c>
      <c r="B15" s="19">
        <v>0</v>
      </c>
      <c r="C15" s="37">
        <v>0</v>
      </c>
      <c r="D15" s="11"/>
      <c r="E15" s="11"/>
      <c r="F15" s="28">
        <v>10617.75</v>
      </c>
      <c r="G15" s="32"/>
      <c r="H15" s="44"/>
    </row>
    <row r="16" spans="1:16" ht="20.25" customHeight="1" x14ac:dyDescent="0.25">
      <c r="A16" s="17" t="s">
        <v>15</v>
      </c>
      <c r="B16" s="19">
        <v>47553</v>
      </c>
      <c r="C16" s="37">
        <v>25120</v>
      </c>
      <c r="D16" s="12">
        <v>150468.37</v>
      </c>
      <c r="E16" s="12">
        <v>167083.32999999999</v>
      </c>
      <c r="F16" s="28">
        <v>174041.33</v>
      </c>
      <c r="G16" s="32"/>
      <c r="H16" s="44"/>
    </row>
    <row r="17" spans="1:13" ht="20.25" customHeight="1" thickBot="1" x14ac:dyDescent="0.3">
      <c r="A17" s="18" t="s">
        <v>17</v>
      </c>
      <c r="B17" s="34">
        <f t="shared" ref="B17:C17" si="0">SUM(B3:B16)</f>
        <v>2876580.0300000003</v>
      </c>
      <c r="C17" s="34">
        <f t="shared" si="0"/>
        <v>3074969.0300000007</v>
      </c>
      <c r="D17" s="34">
        <f>SUM(D3:D16)</f>
        <v>3592476.5999999996</v>
      </c>
      <c r="E17" s="34">
        <f>SUM(E3:E16)</f>
        <v>2788163.060000001</v>
      </c>
      <c r="F17" s="35">
        <f>SUM(F3:F16)</f>
        <v>3170967.45</v>
      </c>
      <c r="G17" s="33">
        <f>F17+1000000</f>
        <v>4170967.45</v>
      </c>
      <c r="H17" s="45">
        <f>G17/D17*G17</f>
        <v>4842611.7706541233</v>
      </c>
      <c r="K17" s="13"/>
    </row>
    <row r="18" spans="1:13" ht="20.25" customHeight="1" x14ac:dyDescent="0.25">
      <c r="A18" s="3"/>
      <c r="B18" s="3"/>
      <c r="C18" s="3"/>
      <c r="D18" s="14"/>
      <c r="E18" s="14"/>
      <c r="F18" s="5"/>
      <c r="G18" s="5"/>
      <c r="H18" s="5"/>
      <c r="I18" s="5"/>
      <c r="K18" s="13"/>
    </row>
    <row r="19" spans="1:13" ht="20.25" customHeight="1" thickBot="1" x14ac:dyDescent="0.3">
      <c r="D19" s="2"/>
      <c r="J19" s="8"/>
      <c r="K19" s="8"/>
      <c r="L19" s="8"/>
      <c r="M19" s="8"/>
    </row>
    <row r="20" spans="1:13" ht="20.25" customHeight="1" x14ac:dyDescent="0.25">
      <c r="A20" s="20" t="s">
        <v>18</v>
      </c>
      <c r="B20" s="16" t="s">
        <v>35</v>
      </c>
      <c r="C20" s="16" t="s">
        <v>36</v>
      </c>
      <c r="D20" s="16" t="s">
        <v>34</v>
      </c>
      <c r="E20" s="16" t="s">
        <v>1</v>
      </c>
      <c r="F20" s="27" t="s">
        <v>2</v>
      </c>
      <c r="G20" s="50" t="s">
        <v>27</v>
      </c>
      <c r="H20" s="42" t="s">
        <v>33</v>
      </c>
    </row>
    <row r="21" spans="1:13" ht="20.25" customHeight="1" x14ac:dyDescent="0.25">
      <c r="A21" s="17" t="s">
        <v>19</v>
      </c>
      <c r="B21" s="19">
        <v>1963471.84</v>
      </c>
      <c r="C21" s="12">
        <v>1980118.1</v>
      </c>
      <c r="D21" s="12">
        <v>2401131.89</v>
      </c>
      <c r="E21" s="12">
        <v>2248799</v>
      </c>
      <c r="F21" s="28">
        <v>2347425</v>
      </c>
      <c r="G21" s="51"/>
      <c r="H21" s="54" t="s">
        <v>38</v>
      </c>
    </row>
    <row r="22" spans="1:13" ht="20.25" customHeight="1" x14ac:dyDescent="0.25">
      <c r="A22" s="17" t="s">
        <v>20</v>
      </c>
      <c r="B22" s="19">
        <v>76854.009999999995</v>
      </c>
      <c r="C22" s="12">
        <v>78291.009999999995</v>
      </c>
      <c r="D22" s="12">
        <v>158500.16</v>
      </c>
      <c r="E22" s="12">
        <v>134667.15</v>
      </c>
      <c r="F22" s="28">
        <v>134667.15</v>
      </c>
      <c r="G22" s="51"/>
      <c r="H22" s="40">
        <f>F22</f>
        <v>134667.15</v>
      </c>
    </row>
    <row r="23" spans="1:13" ht="20.25" customHeight="1" x14ac:dyDescent="0.25">
      <c r="A23" s="17" t="s">
        <v>21</v>
      </c>
      <c r="B23" s="19">
        <v>0</v>
      </c>
      <c r="C23" s="12">
        <v>17896.240000000002</v>
      </c>
      <c r="D23" s="12">
        <v>15496.43</v>
      </c>
      <c r="E23" s="19"/>
      <c r="F23" s="29" t="s">
        <v>24</v>
      </c>
      <c r="G23" s="51"/>
      <c r="H23" s="40" t="str">
        <f t="shared" ref="H23:H25" si="1">F23</f>
        <v xml:space="preserve"> </v>
      </c>
    </row>
    <row r="24" spans="1:13" ht="20.25" customHeight="1" x14ac:dyDescent="0.25">
      <c r="A24" s="17" t="s">
        <v>22</v>
      </c>
      <c r="B24" s="19">
        <v>55554</v>
      </c>
      <c r="C24" s="12">
        <v>35165</v>
      </c>
      <c r="D24" s="12">
        <v>40275</v>
      </c>
      <c r="E24" s="12">
        <v>38720</v>
      </c>
      <c r="F24" s="28">
        <v>49400</v>
      </c>
      <c r="G24" s="51"/>
      <c r="H24" s="40">
        <f t="shared" si="1"/>
        <v>49400</v>
      </c>
    </row>
    <row r="25" spans="1:13" ht="20.25" customHeight="1" x14ac:dyDescent="0.25">
      <c r="A25" s="17" t="s">
        <v>23</v>
      </c>
      <c r="B25" s="19">
        <v>566786.69999999995</v>
      </c>
      <c r="C25" s="12">
        <v>627356.73</v>
      </c>
      <c r="D25" s="12">
        <v>735048.96</v>
      </c>
      <c r="E25" s="12">
        <v>454448.47</v>
      </c>
      <c r="F25" s="28">
        <v>693074.23</v>
      </c>
      <c r="G25" s="52">
        <v>300000</v>
      </c>
      <c r="H25" s="40">
        <f>F25+G25</f>
        <v>993074.23</v>
      </c>
    </row>
    <row r="26" spans="1:13" ht="20.25" customHeight="1" thickBot="1" x14ac:dyDescent="0.3">
      <c r="A26" s="18" t="s">
        <v>17</v>
      </c>
      <c r="B26" s="34">
        <f t="shared" ref="B26:C26" si="2">SUM(B21:B25)</f>
        <v>2662666.5499999998</v>
      </c>
      <c r="C26" s="34">
        <f t="shared" si="2"/>
        <v>2738827.08</v>
      </c>
      <c r="D26" s="34">
        <f>SUM(D21:D25)</f>
        <v>3350452.4400000004</v>
      </c>
      <c r="E26" s="34">
        <f t="shared" ref="E26:F26" si="3">SUM(E21:E25)</f>
        <v>2876634.62</v>
      </c>
      <c r="F26" s="35">
        <f t="shared" si="3"/>
        <v>3224566.38</v>
      </c>
      <c r="G26" s="53">
        <f>SUM(G21:G25)+F26</f>
        <v>3524566.38</v>
      </c>
      <c r="H26" s="41">
        <f>SUM(H21:H25)+G26</f>
        <v>4701707.76</v>
      </c>
    </row>
    <row r="28" spans="1:13" ht="15.75" thickBot="1" x14ac:dyDescent="0.3"/>
    <row r="29" spans="1:13" ht="15.75" x14ac:dyDescent="0.25">
      <c r="A29" s="21" t="s">
        <v>26</v>
      </c>
      <c r="B29" s="16" t="s">
        <v>35</v>
      </c>
      <c r="C29" s="16" t="s">
        <v>36</v>
      </c>
      <c r="D29" s="16" t="s">
        <v>34</v>
      </c>
      <c r="E29" s="16" t="s">
        <v>1</v>
      </c>
      <c r="F29" s="16" t="s">
        <v>2</v>
      </c>
      <c r="G29" s="16" t="s">
        <v>27</v>
      </c>
      <c r="H29" s="46" t="s">
        <v>33</v>
      </c>
    </row>
    <row r="30" spans="1:13" x14ac:dyDescent="0.25">
      <c r="A30" s="22" t="s">
        <v>30</v>
      </c>
      <c r="B30" s="23">
        <f t="shared" ref="B30:C30" si="4">B26-B17</f>
        <v>-213913.48000000045</v>
      </c>
      <c r="C30" s="23">
        <f t="shared" si="4"/>
        <v>-336141.95000000065</v>
      </c>
      <c r="D30" s="23">
        <f>D26-D17</f>
        <v>-242024.15999999922</v>
      </c>
      <c r="E30" s="25">
        <f>E26-E17</f>
        <v>88471.559999999125</v>
      </c>
      <c r="F30" s="25">
        <f>F26-F17</f>
        <v>53598.929999999702</v>
      </c>
      <c r="G30" s="23">
        <f>G26-G17</f>
        <v>-646401.0700000003</v>
      </c>
      <c r="H30" s="48">
        <f>H26-H17</f>
        <v>-140904.0106541235</v>
      </c>
    </row>
    <row r="31" spans="1:13" ht="15.75" thickBot="1" x14ac:dyDescent="0.3">
      <c r="A31" s="39" t="s">
        <v>37</v>
      </c>
      <c r="B31" s="49"/>
      <c r="C31" s="49"/>
      <c r="D31" s="49"/>
      <c r="E31" s="38">
        <f>-1*('Náklady na bioodpad'!B6-'Srovnání přímy a výdaje'!E30)</f>
        <v>-275528.44000000088</v>
      </c>
      <c r="F31" s="38">
        <f>-1*('Náklady na bioodpad'!B6-'Srovnání přímy a výdaje'!F30)</f>
        <v>-310401.0700000003</v>
      </c>
      <c r="G31" s="38">
        <f>-1*('Náklady na bioodpad'!B6-'Srovnání přímy a výdaje'!G30)</f>
        <v>-1010401.0700000003</v>
      </c>
      <c r="H31" s="47"/>
    </row>
    <row r="33" spans="1:9" x14ac:dyDescent="0.25">
      <c r="A33" s="3"/>
      <c r="B33" s="3"/>
      <c r="C33" s="3"/>
      <c r="D33" s="4"/>
      <c r="E33" s="4"/>
      <c r="F33" s="4"/>
      <c r="G33" s="3"/>
      <c r="H33" s="3"/>
    </row>
    <row r="34" spans="1:9" x14ac:dyDescent="0.25">
      <c r="A34" s="3"/>
      <c r="B34" s="3"/>
      <c r="C34" s="3"/>
      <c r="D34" s="3"/>
      <c r="E34" s="6"/>
      <c r="F34" s="9"/>
      <c r="G34" s="9"/>
      <c r="H34" s="9"/>
      <c r="I34" s="9"/>
    </row>
    <row r="35" spans="1:9" x14ac:dyDescent="0.25">
      <c r="A35" s="3"/>
      <c r="B35" s="3"/>
      <c r="C35" s="3"/>
      <c r="D35" s="3"/>
      <c r="E35" s="3"/>
      <c r="F35" s="7"/>
      <c r="G35" s="3"/>
      <c r="H35" s="3"/>
    </row>
    <row r="50" spans="1:1" x14ac:dyDescent="0.25">
      <c r="A50" t="s">
        <v>16</v>
      </c>
    </row>
  </sheetData>
  <mergeCells count="4">
    <mergeCell ref="J19:M19"/>
    <mergeCell ref="F34:I34"/>
    <mergeCell ref="A1:G1"/>
    <mergeCell ref="A31:D31"/>
  </mergeCells>
  <phoneticPr fontId="11" type="noConversion"/>
  <pageMargins left="0.7" right="0.7" top="0.78740157499999996" bottom="0.78740157499999996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activeCell="B5" sqref="B5"/>
    </sheetView>
  </sheetViews>
  <sheetFormatPr defaultRowHeight="15" x14ac:dyDescent="0.25"/>
  <cols>
    <col min="1" max="1" width="29.7109375" customWidth="1"/>
    <col min="2" max="3" width="18.28515625" customWidth="1"/>
    <col min="4" max="4" width="6.85546875" customWidth="1"/>
    <col min="5" max="5" width="18.28515625" customWidth="1"/>
  </cols>
  <sheetData>
    <row r="1" spans="1:5" ht="21" x14ac:dyDescent="0.35">
      <c r="A1" s="10" t="s">
        <v>32</v>
      </c>
      <c r="B1" s="10"/>
      <c r="C1" s="10"/>
      <c r="D1" s="10"/>
      <c r="E1" s="10"/>
    </row>
    <row r="3" spans="1:5" x14ac:dyDescent="0.25">
      <c r="A3" s="24" t="s">
        <v>28</v>
      </c>
      <c r="B3" s="12">
        <v>224000</v>
      </c>
    </row>
    <row r="4" spans="1:5" x14ac:dyDescent="0.25">
      <c r="A4" s="24" t="s">
        <v>31</v>
      </c>
      <c r="B4" s="12">
        <v>60000</v>
      </c>
    </row>
    <row r="5" spans="1:5" x14ac:dyDescent="0.25">
      <c r="A5" s="24" t="s">
        <v>29</v>
      </c>
      <c r="B5" s="12">
        <v>80000</v>
      </c>
    </row>
    <row r="6" spans="1:5" x14ac:dyDescent="0.25">
      <c r="B6" s="12">
        <f>SUM(B3:B5)</f>
        <v>364000</v>
      </c>
    </row>
  </sheetData>
  <mergeCells count="1">
    <mergeCell ref="A1:E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Srovnání přímy a výdaje</vt:lpstr>
      <vt:lpstr>Náklady na bioodpad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Petr Tryščuk</cp:lastModifiedBy>
  <cp:lastPrinted>2024-10-08T17:21:54Z</cp:lastPrinted>
  <dcterms:created xsi:type="dcterms:W3CDTF">2024-10-08T08:45:15Z</dcterms:created>
  <dcterms:modified xsi:type="dcterms:W3CDTF">2024-10-09T07:41:05Z</dcterms:modified>
</cp:coreProperties>
</file>