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ova\Documents\_____Rok 2024\Veřejnosprávní smlouvy o dotaci\grant sociální\"/>
    </mc:Choice>
  </mc:AlternateContent>
  <bookViews>
    <workbookView xWindow="-120" yWindow="-120" windowWidth="20730" windowHeight="11160" activeTab="1"/>
  </bookViews>
  <sheets>
    <sheet name="Zápis z jednání HK" sheetId="5" r:id="rId1"/>
    <sheet name="Hodnocení dle GP" sheetId="3" r:id="rId2"/>
  </sheets>
  <definedNames>
    <definedName name="_xlnm._FilterDatabase" localSheetId="0" hidden="1">'Zápis z jednání HK'!$C$6:$C$23</definedName>
    <definedName name="_xlnm.Print_Area" localSheetId="0">'Zápis z jednání HK'!$A$1:$R$37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3" l="1"/>
  <c r="F4" i="3"/>
  <c r="H3" i="3"/>
  <c r="F3" i="3"/>
  <c r="I9" i="3"/>
  <c r="G9" i="3"/>
  <c r="Q24" i="5"/>
  <c r="K20" i="3"/>
  <c r="J14" i="5"/>
  <c r="H22" i="5"/>
  <c r="J22" i="5"/>
  <c r="K20" i="5"/>
  <c r="P20" i="5"/>
  <c r="K19" i="5"/>
  <c r="P19" i="5"/>
  <c r="R15" i="3"/>
  <c r="R14" i="3"/>
  <c r="J20" i="5"/>
  <c r="S20" i="3"/>
  <c r="S21" i="3"/>
  <c r="J19" i="5"/>
  <c r="I20" i="3"/>
  <c r="U20" i="3"/>
  <c r="U21" i="3"/>
  <c r="Q20" i="3"/>
  <c r="O20" i="3"/>
  <c r="M20" i="3"/>
  <c r="G20" i="3"/>
  <c r="E20" i="3"/>
  <c r="C20" i="3"/>
  <c r="C21" i="3"/>
  <c r="J10" i="5"/>
  <c r="J23" i="5"/>
  <c r="J21" i="5"/>
  <c r="J18" i="5"/>
  <c r="J16" i="5"/>
  <c r="J15" i="5"/>
  <c r="J13" i="5"/>
  <c r="J12" i="5"/>
  <c r="J11" i="5"/>
  <c r="J9" i="5"/>
  <c r="H15" i="5"/>
  <c r="H9" i="5"/>
  <c r="K22" i="5"/>
  <c r="P22" i="5"/>
  <c r="D15" i="3"/>
  <c r="D14" i="3"/>
  <c r="H20" i="5"/>
  <c r="T14" i="3"/>
  <c r="H14" i="5"/>
  <c r="D4" i="3"/>
  <c r="D3" i="3"/>
  <c r="H21" i="5"/>
  <c r="G24" i="5"/>
  <c r="E21" i="3"/>
  <c r="K9" i="5"/>
  <c r="P9" i="5"/>
  <c r="K11" i="5"/>
  <c r="P11" i="5"/>
  <c r="K12" i="5"/>
  <c r="P12" i="5"/>
  <c r="K16" i="5"/>
  <c r="P16" i="5"/>
  <c r="K21" i="5"/>
  <c r="P21" i="5"/>
  <c r="M21" i="3"/>
  <c r="L15" i="3"/>
  <c r="L14" i="3"/>
  <c r="H16" i="5"/>
  <c r="H11" i="5"/>
  <c r="Q21" i="3"/>
  <c r="P15" i="3"/>
  <c r="P14" i="3"/>
  <c r="H19" i="5"/>
  <c r="G21" i="3"/>
  <c r="F15" i="3"/>
  <c r="F14" i="3"/>
  <c r="H12" i="5"/>
  <c r="K15" i="5"/>
  <c r="P15" i="5"/>
  <c r="K14" i="5"/>
  <c r="P14" i="5"/>
  <c r="K23" i="5"/>
  <c r="P23" i="5"/>
  <c r="H15" i="3"/>
  <c r="H14" i="3"/>
  <c r="N15" i="3"/>
  <c r="N14" i="3"/>
  <c r="J15" i="3"/>
  <c r="J14" i="3"/>
  <c r="B15" i="3"/>
  <c r="B14" i="3"/>
  <c r="H23" i="5"/>
  <c r="H13" i="5"/>
  <c r="H18" i="5"/>
  <c r="H10" i="5"/>
  <c r="B4" i="3"/>
  <c r="B3" i="3"/>
  <c r="O21" i="3"/>
  <c r="K21" i="3"/>
  <c r="I21" i="3"/>
  <c r="T15" i="3"/>
  <c r="K13" i="5"/>
  <c r="P13" i="5"/>
  <c r="K18" i="5"/>
  <c r="P18" i="5"/>
  <c r="K10" i="5"/>
  <c r="P10" i="5"/>
  <c r="C9" i="3"/>
  <c r="E9" i="3"/>
</calcChain>
</file>

<file path=xl/sharedStrings.xml><?xml version="1.0" encoding="utf-8"?>
<sst xmlns="http://schemas.openxmlformats.org/spreadsheetml/2006/main" count="128" uniqueCount="83">
  <si>
    <t>Název služby</t>
  </si>
  <si>
    <t>Rozpočet služby na ORP Jilemnice</t>
  </si>
  <si>
    <t>Kritéria hodnocení</t>
  </si>
  <si>
    <t>Pobytové služby</t>
  </si>
  <si>
    <t xml:space="preserve">celková kapacita lůžek </t>
  </si>
  <si>
    <t>maximum lůžkodnů za rok</t>
  </si>
  <si>
    <t>Terénní a ambulantní služby</t>
  </si>
  <si>
    <t>Sociální rehabilitace</t>
  </si>
  <si>
    <t>Max. dle ZS</t>
  </si>
  <si>
    <t>Bodové hodnocení</t>
  </si>
  <si>
    <t>Podpora samostatného bydlení</t>
  </si>
  <si>
    <t>Sociálně aktivizační služby pro rodiny s dětmi</t>
  </si>
  <si>
    <t>Název poskytovatele</t>
  </si>
  <si>
    <t>Požadavek na dotaci</t>
  </si>
  <si>
    <t>Bodové hodnocení dle GP</t>
  </si>
  <si>
    <t>CELKEM</t>
  </si>
  <si>
    <t>Odlehčovací služby</t>
  </si>
  <si>
    <t>POZNÁMKA</t>
  </si>
  <si>
    <t>Výše úvazků</t>
  </si>
  <si>
    <t>Zpracovala: Kateřina Jandurová</t>
  </si>
  <si>
    <t>ORP Jilem.</t>
  </si>
  <si>
    <t>HODNOCENÍ ŽÁDOSTÍ</t>
  </si>
  <si>
    <t>VP dle pověření kraje / MPSV</t>
  </si>
  <si>
    <t>RYTMUS Liberec, o.p.s.</t>
  </si>
  <si>
    <t>Diakonie ČCE - středisko Světlo Vrchlabí</t>
  </si>
  <si>
    <t>Armáda spásy v ČR, z.s.</t>
  </si>
  <si>
    <t>Domov se zvláštním režimem</t>
  </si>
  <si>
    <t>závazek</t>
  </si>
  <si>
    <t>Raná péče</t>
  </si>
  <si>
    <t>Centrum LIRA, z.ú.</t>
  </si>
  <si>
    <t>spolufinancování</t>
  </si>
  <si>
    <t>na úvazek</t>
  </si>
  <si>
    <t>vypočtený</t>
  </si>
  <si>
    <t>stanovený GP</t>
  </si>
  <si>
    <t>Dětské centrum Jilemnice</t>
  </si>
  <si>
    <t>Denní stacionář</t>
  </si>
  <si>
    <t>Vytíženost lůžek (poměr kapacity ku předpokladu)</t>
  </si>
  <si>
    <t>Odhad využití služby / Závazek pro ORP Jilemnice</t>
  </si>
  <si>
    <t>Déčko Liberec, z.s.</t>
  </si>
  <si>
    <t>Odborné sociální poradenství</t>
  </si>
  <si>
    <t>poměr předpokl. přímé práce s klietem ku závazku</t>
  </si>
  <si>
    <t>Centum psychologické podpory, z.s.</t>
  </si>
  <si>
    <t>FOKUS Semily, z.s.</t>
  </si>
  <si>
    <t>Sociálně terapeutické dílny</t>
  </si>
  <si>
    <t>Azylový dům Speramus</t>
  </si>
  <si>
    <t>Návrat, o.p.s.</t>
  </si>
  <si>
    <t>Zapsala: Kateřina Jandurová</t>
  </si>
  <si>
    <t>HODNOCENÍ DLE ZÁVAZKU SLUŽBY</t>
  </si>
  <si>
    <t>Výše úvazku pro ORP Jilemnice</t>
  </si>
  <si>
    <t>FOKUS Turnov, z.s.</t>
  </si>
  <si>
    <t>Oblastní charita Červený Kostelec</t>
  </si>
  <si>
    <t>řešené potřeby</t>
  </si>
  <si>
    <t>Dodržení LIMITŮ  dle GP</t>
  </si>
  <si>
    <t>Zápis z jednání hodnotící komise grantového programu Sociální služby 2024</t>
  </si>
  <si>
    <t>Hodnotící komise se sešla v plném složení a provedla hodnocení žádostí předložených do grantového programu Sociální služby pro rok 2024</t>
  </si>
  <si>
    <t>kapacita úvazků v roce 2024</t>
  </si>
  <si>
    <t>předpokládaný počet klientů  v roce 2024</t>
  </si>
  <si>
    <t>Závazek přímé práce s klientem služby v roce 2024</t>
  </si>
  <si>
    <r>
      <t>Čas přímé práce v r. 2024</t>
    </r>
    <r>
      <rPr>
        <b/>
        <sz val="16"/>
        <rFont val="Arial Narrow"/>
        <family val="2"/>
        <charset val="238"/>
      </rPr>
      <t xml:space="preserve"> [(2016 hodin-200 hod. dovolená)*80%*výše úvazku pro ORP Jilemnice]</t>
    </r>
  </si>
  <si>
    <t>FPD 2024</t>
  </si>
  <si>
    <t>FPD 2023</t>
  </si>
  <si>
    <t>strategie</t>
  </si>
  <si>
    <t>Terénní programy</t>
  </si>
  <si>
    <t>Předpokládanému využití 40 lůžkodnů odpovídá i požadovaná dotace ve výši 10.000 Kč a je v souladu s meziročním nárůstem kapacity lůžkodnů pro ORP Jilemnice</t>
  </si>
  <si>
    <t>Žádají na lůžka, která mají v ZS LK. Pokud budou potřebovat na 3. lůžko mimo síť, budeme řešit individuálně na podzim (nutno schválit jako výjimku, není Pověření)</t>
  </si>
  <si>
    <t>Hodnocení žádostí GPSS 2024</t>
  </si>
  <si>
    <t xml:space="preserve">Dotace NAVRŽENÁ hodnotící komisí </t>
  </si>
  <si>
    <t>strategie v ORP</t>
  </si>
  <si>
    <t>V Jilemnici dne 15. 5. 2023</t>
  </si>
  <si>
    <t xml:space="preserve">neřeš. potř. </t>
  </si>
  <si>
    <t>garant. nab.</t>
  </si>
  <si>
    <t>Pořadí</t>
  </si>
  <si>
    <t>Jednání proběhlo dne 15. 05. 2024 v kanceláři starosty</t>
  </si>
  <si>
    <t>Členové hodnotící komise: David Hlaváč, Petr Matyáš, Hana Trojanová, Jindřiška Vébrová, Kateřina Jandurová</t>
  </si>
  <si>
    <t>Poskytnout dotaci v požadované výši</t>
  </si>
  <si>
    <t>Limit na úvazek -  2024</t>
  </si>
  <si>
    <t>Doporučení Hodnotící komise pro rok 2025</t>
  </si>
  <si>
    <t>Poskytovatel nepřiměřeně navýšil požadavek na dotaci (115%), přičemž nárůst objemu přímé práce činí 10%. Hodnotící komise proto doporučuje dotaci snížit na 70.000 Kč. Dotace navržená hodnotící komicí odpovídá i poměrům dotace ku odvedené přímé práci ostatních služeb.</t>
  </si>
  <si>
    <t>Most k naději, z.s.</t>
  </si>
  <si>
    <r>
      <t xml:space="preserve">Hodnotící komise navrhuje pro rok 2025 úpravu grantového programu Sociální služby - z oprávných žadatelů </t>
    </r>
    <r>
      <rPr>
        <b/>
        <sz val="16"/>
        <color theme="1"/>
        <rFont val="Arial Narrow"/>
        <family val="2"/>
        <charset val="238"/>
      </rPr>
      <t xml:space="preserve">vyřadit služby zapojené do individuálních projektů </t>
    </r>
    <r>
      <rPr>
        <sz val="16"/>
        <color theme="1"/>
        <rFont val="Arial Narrow"/>
        <family val="2"/>
        <charset val="238"/>
      </rPr>
      <t xml:space="preserve">Libereckého kraje. </t>
    </r>
    <r>
      <rPr>
        <b/>
        <sz val="16"/>
        <color theme="1"/>
        <rFont val="Arial Narrow"/>
        <family val="2"/>
        <charset val="238"/>
      </rPr>
      <t>Odůvodnění</t>
    </r>
    <r>
      <rPr>
        <sz val="16"/>
        <color theme="1"/>
        <rFont val="Arial Narrow"/>
        <family val="2"/>
        <charset val="238"/>
      </rPr>
      <t xml:space="preserve"> - z předložených žádostí  vyplynulo, že tyto služby mají dostatek finančních prostředků z projektu, není potřeba další spolufinancování z  veřejných zdrojů.</t>
    </r>
  </si>
  <si>
    <t>Schváleno usnesením RM č. 3/39RM/24</t>
  </si>
  <si>
    <t>Doporučení hodnotící komise / schváleno usnesením RM</t>
  </si>
  <si>
    <t>V Jilemnici dne 10.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</si>
</sst>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164" formatCode="#,##0.00_ ;[Red]\-#,##0.00\ "/>
    <numFmt numFmtId="165" formatCode="#,##0_ ;[Red]\-#,##0\ "/>
    <numFmt numFmtId="166" formatCode="0.00_ ;[Red]\-0.00\ "/>
    <numFmt numFmtId="167" formatCode="#,##0.000_ ;[Red]\-#,##0.000\ "/>
  </numFmts>
  <fonts count="3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b/>
      <sz val="22"/>
      <color theme="1"/>
      <name val="Calibri"/>
      <family val="2"/>
      <charset val="238"/>
      <scheme val="minor"/>
    </font>
    <font>
      <sz val="16"/>
      <color rgb="FFFF0000"/>
      <name val="Arial Narrow"/>
      <family val="2"/>
      <charset val="238"/>
    </font>
    <font>
      <b/>
      <sz val="22"/>
      <color theme="1"/>
      <name val="Arial Narrow"/>
      <family val="2"/>
      <charset val="238"/>
    </font>
    <font>
      <sz val="16"/>
      <color theme="1"/>
      <name val="Calibri"/>
      <family val="2"/>
      <scheme val="minor"/>
    </font>
    <font>
      <sz val="2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 Narrow"/>
      <family val="2"/>
      <charset val="238"/>
    </font>
    <font>
      <sz val="22"/>
      <name val="Arial Narrow"/>
      <family val="2"/>
      <charset val="238"/>
    </font>
    <font>
      <sz val="18"/>
      <color rgb="FFFF0000"/>
      <name val="Arial Narrow"/>
      <family val="2"/>
      <charset val="238"/>
    </font>
    <font>
      <b/>
      <sz val="26"/>
      <name val="Arial Narrow"/>
      <family val="2"/>
      <charset val="238"/>
    </font>
    <font>
      <b/>
      <sz val="22"/>
      <color rgb="FFC00000"/>
      <name val="Calibri"/>
      <family val="2"/>
      <charset val="238"/>
      <scheme val="minor"/>
    </font>
    <font>
      <sz val="11"/>
      <color rgb="FFC00000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18"/>
      <color rgb="FFC00000"/>
      <name val="Arial Narrow"/>
      <family val="2"/>
      <charset val="238"/>
    </font>
    <font>
      <sz val="18"/>
      <color rgb="FFC00000"/>
      <name val="Arial Narrow"/>
      <family val="2"/>
      <charset val="238"/>
    </font>
    <font>
      <sz val="11"/>
      <color rgb="FFC00000"/>
      <name val="Calibri"/>
      <family val="2"/>
      <scheme val="minor"/>
    </font>
    <font>
      <b/>
      <sz val="2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8"/>
      <color rgb="FFC00000"/>
      <name val="Calibri"/>
      <family val="2"/>
      <scheme val="minor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ACD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8E1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6" fontId="6" fillId="8" borderId="1" xfId="0" applyNumberFormat="1" applyFont="1" applyFill="1" applyBorder="1" applyAlignment="1">
      <alignment horizontal="right" wrapText="1"/>
    </xf>
    <xf numFmtId="38" fontId="5" fillId="0" borderId="0" xfId="0" applyNumberFormat="1" applyFont="1" applyFill="1" applyAlignment="1">
      <alignment wrapText="1"/>
    </xf>
    <xf numFmtId="6" fontId="6" fillId="8" borderId="1" xfId="0" applyNumberFormat="1" applyFont="1" applyFill="1" applyBorder="1" applyAlignment="1">
      <alignment wrapText="1"/>
    </xf>
    <xf numFmtId="0" fontId="7" fillId="6" borderId="1" xfId="0" applyFont="1" applyFill="1" applyBorder="1"/>
    <xf numFmtId="0" fontId="8" fillId="6" borderId="1" xfId="0" applyFont="1" applyFill="1" applyBorder="1"/>
    <xf numFmtId="0" fontId="8" fillId="6" borderId="1" xfId="0" applyNumberFormat="1" applyFont="1" applyFill="1" applyBorder="1"/>
    <xf numFmtId="164" fontId="7" fillId="6" borderId="2" xfId="0" applyNumberFormat="1" applyFont="1" applyFill="1" applyBorder="1"/>
    <xf numFmtId="9" fontId="6" fillId="8" borderId="1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7" fillId="6" borderId="1" xfId="0" applyNumberFormat="1" applyFont="1" applyFill="1" applyBorder="1"/>
    <xf numFmtId="0" fontId="12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6" fontId="17" fillId="0" borderId="0" xfId="0" applyNumberFormat="1" applyFont="1" applyFill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wrapText="1"/>
    </xf>
    <xf numFmtId="0" fontId="19" fillId="0" borderId="0" xfId="0" applyFont="1"/>
    <xf numFmtId="0" fontId="8" fillId="2" borderId="1" xfId="0" applyFont="1" applyFill="1" applyBorder="1"/>
    <xf numFmtId="0" fontId="7" fillId="2" borderId="1" xfId="0" applyFont="1" applyFill="1" applyBorder="1"/>
    <xf numFmtId="0" fontId="7" fillId="2" borderId="0" xfId="0" applyNumberFormat="1" applyFont="1" applyFill="1" applyBorder="1"/>
    <xf numFmtId="0" fontId="7" fillId="2" borderId="2" xfId="0" applyNumberFormat="1" applyFont="1" applyFill="1" applyBorder="1"/>
    <xf numFmtId="0" fontId="21" fillId="0" borderId="0" xfId="0" applyFont="1"/>
    <xf numFmtId="0" fontId="21" fillId="0" borderId="0" xfId="0" applyFont="1" applyFill="1"/>
    <xf numFmtId="0" fontId="22" fillId="0" borderId="0" xfId="0" applyFont="1"/>
    <xf numFmtId="0" fontId="22" fillId="0" borderId="0" xfId="0" applyFont="1" applyFill="1"/>
    <xf numFmtId="0" fontId="23" fillId="0" borderId="0" xfId="0" applyFont="1" applyAlignment="1">
      <alignment wrapText="1"/>
    </xf>
    <xf numFmtId="0" fontId="23" fillId="0" borderId="0" xfId="0" applyFont="1" applyFill="1" applyAlignment="1">
      <alignment wrapText="1"/>
    </xf>
    <xf numFmtId="0" fontId="22" fillId="0" borderId="0" xfId="0" applyNumberFormat="1" applyFont="1"/>
    <xf numFmtId="0" fontId="22" fillId="0" borderId="0" xfId="0" applyNumberFormat="1" applyFont="1" applyFill="1"/>
    <xf numFmtId="0" fontId="26" fillId="0" borderId="0" xfId="0" applyFont="1"/>
    <xf numFmtId="0" fontId="26" fillId="0" borderId="0" xfId="0" applyFont="1" applyFill="1"/>
    <xf numFmtId="0" fontId="8" fillId="3" borderId="1" xfId="0" applyFont="1" applyFill="1" applyBorder="1"/>
    <xf numFmtId="0" fontId="8" fillId="3" borderId="1" xfId="0" applyNumberFormat="1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0" xfId="0" applyNumberFormat="1" applyFont="1" applyFill="1" applyBorder="1"/>
    <xf numFmtId="0" fontId="7" fillId="3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8" fillId="6" borderId="1" xfId="0" applyNumberFormat="1" applyFont="1" applyFill="1" applyBorder="1"/>
    <xf numFmtId="0" fontId="6" fillId="0" borderId="0" xfId="0" applyFont="1"/>
    <xf numFmtId="0" fontId="8" fillId="0" borderId="0" xfId="0" applyFont="1" applyFill="1" applyBorder="1"/>
    <xf numFmtId="0" fontId="2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wrapText="1"/>
    </xf>
    <xf numFmtId="0" fontId="3" fillId="9" borderId="17" xfId="0" applyFont="1" applyFill="1" applyBorder="1" applyAlignment="1">
      <alignment vertical="center" wrapText="1"/>
    </xf>
    <xf numFmtId="9" fontId="6" fillId="8" borderId="19" xfId="0" applyNumberFormat="1" applyFont="1" applyFill="1" applyBorder="1" applyAlignment="1">
      <alignment horizontal="right" wrapText="1"/>
    </xf>
    <xf numFmtId="6" fontId="6" fillId="8" borderId="2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3" fillId="0" borderId="0" xfId="0" applyFont="1"/>
    <xf numFmtId="6" fontId="6" fillId="8" borderId="2" xfId="0" applyNumberFormat="1" applyFont="1" applyFill="1" applyBorder="1" applyAlignment="1">
      <alignment horizontal="right" wrapText="1"/>
    </xf>
    <xf numFmtId="6" fontId="17" fillId="8" borderId="1" xfId="0" applyNumberFormat="1" applyFont="1" applyFill="1" applyBorder="1" applyAlignment="1">
      <alignment horizontal="right" wrapText="1"/>
    </xf>
    <xf numFmtId="0" fontId="1" fillId="0" borderId="0" xfId="0" applyFont="1"/>
    <xf numFmtId="167" fontId="6" fillId="8" borderId="1" xfId="0" applyNumberFormat="1" applyFont="1" applyFill="1" applyBorder="1" applyAlignment="1">
      <alignment horizontal="right" wrapText="1"/>
    </xf>
    <xf numFmtId="0" fontId="7" fillId="5" borderId="1" xfId="0" applyFont="1" applyFill="1" applyBorder="1"/>
    <xf numFmtId="164" fontId="8" fillId="5" borderId="1" xfId="0" applyNumberFormat="1" applyFont="1" applyFill="1" applyBorder="1"/>
    <xf numFmtId="164" fontId="7" fillId="5" borderId="1" xfId="0" applyNumberFormat="1" applyFont="1" applyFill="1" applyBorder="1"/>
    <xf numFmtId="0" fontId="7" fillId="5" borderId="1" xfId="0" applyNumberFormat="1" applyFont="1" applyFill="1" applyBorder="1" applyAlignment="1"/>
    <xf numFmtId="167" fontId="8" fillId="5" borderId="1" xfId="0" applyNumberFormat="1" applyFont="1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6" fontId="6" fillId="0" borderId="1" xfId="0" applyNumberFormat="1" applyFont="1" applyFill="1" applyBorder="1" applyAlignment="1">
      <alignment wrapText="1"/>
    </xf>
    <xf numFmtId="6" fontId="6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 applyAlignment="1">
      <alignment horizontal="right" wrapText="1"/>
    </xf>
    <xf numFmtId="6" fontId="6" fillId="0" borderId="2" xfId="0" applyNumberFormat="1" applyFont="1" applyFill="1" applyBorder="1" applyAlignment="1">
      <alignment horizontal="right" wrapText="1"/>
    </xf>
    <xf numFmtId="9" fontId="6" fillId="0" borderId="19" xfId="0" applyNumberFormat="1" applyFont="1" applyFill="1" applyBorder="1" applyAlignment="1">
      <alignment horizontal="right" wrapText="1"/>
    </xf>
    <xf numFmtId="9" fontId="6" fillId="0" borderId="1" xfId="0" applyNumberFormat="1" applyFont="1" applyFill="1" applyBorder="1" applyAlignment="1">
      <alignment horizontal="right" wrapText="1"/>
    </xf>
    <xf numFmtId="6" fontId="6" fillId="0" borderId="20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6" fontId="17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/>
    <xf numFmtId="0" fontId="31" fillId="0" borderId="0" xfId="0" applyFont="1"/>
    <xf numFmtId="0" fontId="32" fillId="0" borderId="0" xfId="0" applyFont="1"/>
    <xf numFmtId="0" fontId="7" fillId="7" borderId="1" xfId="0" applyFont="1" applyFill="1" applyBorder="1"/>
    <xf numFmtId="0" fontId="8" fillId="7" borderId="1" xfId="0" applyFont="1" applyFill="1" applyBorder="1"/>
    <xf numFmtId="164" fontId="8" fillId="7" borderId="1" xfId="0" applyNumberFormat="1" applyFont="1" applyFill="1" applyBorder="1"/>
    <xf numFmtId="0" fontId="8" fillId="7" borderId="1" xfId="0" applyNumberFormat="1" applyFont="1" applyFill="1" applyBorder="1"/>
    <xf numFmtId="164" fontId="7" fillId="7" borderId="2" xfId="0" applyNumberFormat="1" applyFont="1" applyFill="1" applyBorder="1"/>
    <xf numFmtId="0" fontId="7" fillId="7" borderId="1" xfId="0" applyNumberFormat="1" applyFont="1" applyFill="1" applyBorder="1"/>
    <xf numFmtId="0" fontId="7" fillId="4" borderId="1" xfId="0" applyFont="1" applyFill="1" applyBorder="1"/>
    <xf numFmtId="164" fontId="8" fillId="4" borderId="1" xfId="0" applyNumberFormat="1" applyFont="1" applyFill="1" applyBorder="1"/>
    <xf numFmtId="164" fontId="7" fillId="4" borderId="1" xfId="0" applyNumberFormat="1" applyFont="1" applyFill="1" applyBorder="1"/>
    <xf numFmtId="0" fontId="7" fillId="4" borderId="1" xfId="0" applyNumberFormat="1" applyFont="1" applyFill="1" applyBorder="1" applyAlignment="1"/>
    <xf numFmtId="0" fontId="7" fillId="6" borderId="2" xfId="0" applyFont="1" applyFill="1" applyBorder="1"/>
    <xf numFmtId="164" fontId="8" fillId="6" borderId="2" xfId="0" applyNumberFormat="1" applyFont="1" applyFill="1" applyBorder="1"/>
    <xf numFmtId="0" fontId="8" fillId="6" borderId="2" xfId="0" applyNumberFormat="1" applyFont="1" applyFill="1" applyBorder="1"/>
    <xf numFmtId="164" fontId="8" fillId="5" borderId="2" xfId="0" applyNumberFormat="1" applyFont="1" applyFill="1" applyBorder="1"/>
    <xf numFmtId="164" fontId="7" fillId="5" borderId="2" xfId="0" applyNumberFormat="1" applyFont="1" applyFill="1" applyBorder="1"/>
    <xf numFmtId="0" fontId="7" fillId="5" borderId="2" xfId="0" applyFont="1" applyFill="1" applyBorder="1"/>
    <xf numFmtId="0" fontId="24" fillId="0" borderId="0" xfId="0" applyFont="1" applyFill="1" applyBorder="1"/>
    <xf numFmtId="0" fontId="25" fillId="0" borderId="0" xfId="0" applyFont="1" applyFill="1" applyBorder="1"/>
    <xf numFmtId="4" fontId="25" fillId="0" borderId="0" xfId="0" applyNumberFormat="1" applyFont="1" applyFill="1" applyBorder="1"/>
    <xf numFmtId="164" fontId="24" fillId="0" borderId="0" xfId="0" applyNumberFormat="1" applyFont="1" applyFill="1" applyBorder="1"/>
    <xf numFmtId="0" fontId="25" fillId="0" borderId="0" xfId="0" applyNumberFormat="1" applyFont="1" applyFill="1" applyBorder="1"/>
    <xf numFmtId="0" fontId="24" fillId="0" borderId="0" xfId="0" applyNumberFormat="1" applyFont="1" applyFill="1" applyBorder="1"/>
    <xf numFmtId="4" fontId="8" fillId="5" borderId="1" xfId="0" applyNumberFormat="1" applyFont="1" applyFill="1" applyBorder="1"/>
    <xf numFmtId="4" fontId="8" fillId="5" borderId="2" xfId="0" applyNumberFormat="1" applyFont="1" applyFill="1" applyBorder="1"/>
    <xf numFmtId="4" fontId="7" fillId="5" borderId="2" xfId="0" applyNumberFormat="1" applyFont="1" applyFill="1" applyBorder="1"/>
    <xf numFmtId="0" fontId="8" fillId="5" borderId="1" xfId="0" applyFont="1" applyFill="1" applyBorder="1"/>
    <xf numFmtId="0" fontId="8" fillId="5" borderId="2" xfId="0" applyFont="1" applyFill="1" applyBorder="1"/>
    <xf numFmtId="0" fontId="7" fillId="5" borderId="1" xfId="0" applyNumberFormat="1" applyFont="1" applyFill="1" applyBorder="1"/>
    <xf numFmtId="0" fontId="7" fillId="5" borderId="2" xfId="0" applyNumberFormat="1" applyFont="1" applyFill="1" applyBorder="1"/>
    <xf numFmtId="165" fontId="8" fillId="6" borderId="1" xfId="0" applyNumberFormat="1" applyFont="1" applyFill="1" applyBorder="1"/>
    <xf numFmtId="166" fontId="8" fillId="6" borderId="1" xfId="0" applyNumberFormat="1" applyFont="1" applyFill="1" applyBorder="1"/>
    <xf numFmtId="0" fontId="7" fillId="6" borderId="1" xfId="0" applyNumberFormat="1" applyFont="1" applyFill="1" applyBorder="1" applyAlignment="1"/>
    <xf numFmtId="0" fontId="33" fillId="0" borderId="0" xfId="0" applyFont="1"/>
    <xf numFmtId="0" fontId="17" fillId="9" borderId="1" xfId="0" applyFont="1" applyFill="1" applyBorder="1" applyAlignment="1">
      <alignment horizontal="center" vertical="center" wrapText="1"/>
    </xf>
    <xf numFmtId="0" fontId="34" fillId="0" borderId="0" xfId="0" applyFont="1"/>
    <xf numFmtId="0" fontId="6" fillId="0" borderId="6" xfId="0" applyFont="1" applyFill="1" applyBorder="1" applyAlignment="1">
      <alignment horizontal="left" wrapText="1"/>
    </xf>
    <xf numFmtId="164" fontId="7" fillId="10" borderId="1" xfId="0" applyNumberFormat="1" applyFont="1" applyFill="1" applyBorder="1"/>
    <xf numFmtId="4" fontId="7" fillId="10" borderId="2" xfId="0" applyNumberFormat="1" applyFont="1" applyFill="1" applyBorder="1"/>
    <xf numFmtId="164" fontId="7" fillId="10" borderId="2" xfId="0" applyNumberFormat="1" applyFont="1" applyFill="1" applyBorder="1"/>
    <xf numFmtId="0" fontId="6" fillId="7" borderId="1" xfId="0" applyFont="1" applyFill="1" applyBorder="1"/>
    <xf numFmtId="0" fontId="29" fillId="7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9" borderId="6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17" fillId="9" borderId="10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6" fontId="17" fillId="0" borderId="6" xfId="0" applyNumberFormat="1" applyFont="1" applyFill="1" applyBorder="1" applyAlignment="1">
      <alignment horizontal="center" wrapText="1"/>
    </xf>
    <xf numFmtId="6" fontId="17" fillId="0" borderId="7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left" vertical="center"/>
    </xf>
    <xf numFmtId="6" fontId="6" fillId="0" borderId="6" xfId="0" applyNumberFormat="1" applyFont="1" applyFill="1" applyBorder="1" applyAlignment="1">
      <alignment horizontal="center" wrapText="1"/>
    </xf>
    <xf numFmtId="6" fontId="6" fillId="0" borderId="7" xfId="0" applyNumberFormat="1" applyFont="1" applyFill="1" applyBorder="1" applyAlignment="1">
      <alignment horizontal="center" wrapText="1"/>
    </xf>
    <xf numFmtId="9" fontId="6" fillId="0" borderId="6" xfId="0" applyNumberFormat="1" applyFont="1" applyFill="1" applyBorder="1" applyAlignment="1">
      <alignment horizontal="center" wrapText="1"/>
    </xf>
    <xf numFmtId="9" fontId="6" fillId="0" borderId="7" xfId="0" applyNumberFormat="1" applyFont="1" applyFill="1" applyBorder="1" applyAlignment="1">
      <alignment horizontal="center" wrapText="1"/>
    </xf>
    <xf numFmtId="9" fontId="6" fillId="0" borderId="23" xfId="0" applyNumberFormat="1" applyFont="1" applyFill="1" applyBorder="1" applyAlignment="1">
      <alignment horizontal="center" wrapText="1"/>
    </xf>
    <xf numFmtId="9" fontId="6" fillId="0" borderId="17" xfId="0" applyNumberFormat="1" applyFont="1" applyFill="1" applyBorder="1" applyAlignment="1">
      <alignment horizontal="center" wrapText="1"/>
    </xf>
    <xf numFmtId="6" fontId="6" fillId="0" borderId="16" xfId="0" applyNumberFormat="1" applyFont="1" applyFill="1" applyBorder="1" applyAlignment="1">
      <alignment horizontal="center" wrapText="1"/>
    </xf>
    <xf numFmtId="6" fontId="6" fillId="0" borderId="18" xfId="0" applyNumberFormat="1" applyFont="1" applyFill="1" applyBorder="1" applyAlignment="1">
      <alignment horizontal="center" wrapText="1"/>
    </xf>
    <xf numFmtId="164" fontId="6" fillId="0" borderId="6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6" fillId="0" borderId="23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8" fillId="7" borderId="1" xfId="0" applyNumberFormat="1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8" fillId="5" borderId="1" xfId="0" applyNumberFormat="1" applyFont="1" applyFill="1" applyBorder="1" applyAlignment="1">
      <alignment horizontal="left" wrapText="1"/>
    </xf>
    <xf numFmtId="0" fontId="8" fillId="4" borderId="1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center" wrapText="1"/>
    </xf>
    <xf numFmtId="0" fontId="25" fillId="5" borderId="2" xfId="0" applyNumberFormat="1" applyFont="1" applyFill="1" applyBorder="1" applyAlignment="1">
      <alignment horizontal="center" wrapText="1"/>
    </xf>
    <xf numFmtId="0" fontId="25" fillId="5" borderId="3" xfId="0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8" fillId="6" borderId="1" xfId="0" applyNumberFormat="1" applyFont="1" applyFill="1" applyBorder="1" applyAlignment="1">
      <alignment horizontal="left" wrapText="1"/>
    </xf>
    <xf numFmtId="0" fontId="25" fillId="7" borderId="1" xfId="0" applyNumberFormat="1" applyFont="1" applyFill="1" applyBorder="1" applyAlignment="1">
      <alignment horizontal="left" wrapText="1"/>
    </xf>
    <xf numFmtId="0" fontId="7" fillId="6" borderId="5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wrapText="1"/>
    </xf>
    <xf numFmtId="0" fontId="8" fillId="6" borderId="2" xfId="0" applyNumberFormat="1" applyFont="1" applyFill="1" applyBorder="1" applyAlignment="1">
      <alignment horizontal="center" wrapText="1"/>
    </xf>
    <xf numFmtId="0" fontId="8" fillId="6" borderId="4" xfId="0" applyNumberFormat="1" applyFont="1" applyFill="1" applyBorder="1" applyAlignment="1">
      <alignment horizontal="center" wrapText="1"/>
    </xf>
    <xf numFmtId="0" fontId="8" fillId="7" borderId="2" xfId="0" applyNumberFormat="1" applyFont="1" applyFill="1" applyBorder="1" applyAlignment="1">
      <alignment horizontal="left" wrapText="1"/>
    </xf>
    <xf numFmtId="0" fontId="8" fillId="7" borderId="4" xfId="0" applyNumberFormat="1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0" fontId="6" fillId="6" borderId="1" xfId="0" applyNumberFormat="1" applyFont="1" applyFill="1" applyBorder="1" applyAlignment="1">
      <alignment horizontal="left" wrapText="1"/>
    </xf>
    <xf numFmtId="0" fontId="17" fillId="6" borderId="1" xfId="0" applyNumberFormat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8E1B9"/>
      <color rgb="FFCCFFCC"/>
      <color rgb="FFFCE4D6"/>
      <color rgb="FFE2EFDA"/>
      <color rgb="FFFACDB4"/>
      <color rgb="FFFF3300"/>
      <color rgb="FFCCFFFF"/>
      <color rgb="FFFF8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="70" zoomScaleNormal="70" workbookViewId="0">
      <selection activeCell="C35" sqref="C35"/>
    </sheetView>
  </sheetViews>
  <sheetFormatPr defaultRowHeight="15" x14ac:dyDescent="0.25"/>
  <cols>
    <col min="1" max="1" width="6.28515625" customWidth="1"/>
    <col min="2" max="2" width="17.28515625" customWidth="1"/>
    <col min="3" max="3" width="24.85546875" customWidth="1"/>
    <col min="4" max="4" width="17.85546875" customWidth="1"/>
    <col min="5" max="5" width="20.42578125" customWidth="1"/>
    <col min="6" max="6" width="9.85546875" customWidth="1"/>
    <col min="7" max="7" width="15.7109375" customWidth="1"/>
    <col min="8" max="8" width="7.7109375" customWidth="1"/>
    <col min="9" max="9" width="9" customWidth="1"/>
    <col min="10" max="10" width="17.7109375" customWidth="1"/>
    <col min="11" max="11" width="6.85546875" customWidth="1"/>
    <col min="12" max="12" width="8.5703125" style="68" customWidth="1"/>
    <col min="13" max="13" width="6.28515625" style="68" customWidth="1"/>
    <col min="14" max="14" width="6.85546875" style="68" customWidth="1"/>
    <col min="15" max="15" width="8" style="68" customWidth="1"/>
    <col min="16" max="16" width="7.28515625" customWidth="1"/>
    <col min="17" max="17" width="18.7109375" style="25" customWidth="1"/>
    <col min="18" max="18" width="45.28515625" customWidth="1"/>
  </cols>
  <sheetData>
    <row r="1" spans="1:18" ht="54.6" customHeight="1" x14ac:dyDescent="0.25">
      <c r="A1" s="130" t="s">
        <v>53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8" ht="41.45" customHeight="1" x14ac:dyDescent="0.25">
      <c r="A2" s="131" t="s">
        <v>72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8" ht="40.15" customHeight="1" x14ac:dyDescent="0.25">
      <c r="A3" s="132" t="s">
        <v>73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18" ht="43.15" customHeight="1" x14ac:dyDescent="0.25">
      <c r="A4" s="169" t="s">
        <v>54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ht="54" customHeight="1" thickBot="1" x14ac:dyDescent="0.3">
      <c r="A5" s="148" t="s">
        <v>65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18" s="22" customFormat="1" ht="108" x14ac:dyDescent="0.35">
      <c r="A6" s="5" t="s">
        <v>71</v>
      </c>
      <c r="B6" s="5" t="s">
        <v>0</v>
      </c>
      <c r="C6" s="5" t="s">
        <v>12</v>
      </c>
      <c r="D6" s="5" t="s">
        <v>22</v>
      </c>
      <c r="E6" s="5" t="s">
        <v>1</v>
      </c>
      <c r="F6" s="56" t="s">
        <v>48</v>
      </c>
      <c r="G6" s="57" t="s">
        <v>13</v>
      </c>
      <c r="H6" s="135" t="s">
        <v>52</v>
      </c>
      <c r="I6" s="136"/>
      <c r="J6" s="137"/>
      <c r="K6" s="153" t="s">
        <v>14</v>
      </c>
      <c r="L6" s="153"/>
      <c r="M6" s="153"/>
      <c r="N6" s="153"/>
      <c r="O6" s="153"/>
      <c r="P6" s="154"/>
      <c r="Q6" s="27" t="s">
        <v>66</v>
      </c>
      <c r="R6" s="129" t="s">
        <v>81</v>
      </c>
    </row>
    <row r="7" spans="1:18" s="22" customFormat="1" ht="21" x14ac:dyDescent="0.35">
      <c r="A7" s="142"/>
      <c r="B7" s="142"/>
      <c r="C7" s="142"/>
      <c r="D7" s="142"/>
      <c r="E7" s="142"/>
      <c r="F7" s="28"/>
      <c r="G7" s="144"/>
      <c r="H7" s="138" t="s">
        <v>30</v>
      </c>
      <c r="I7" s="139"/>
      <c r="J7" s="140" t="s">
        <v>31</v>
      </c>
      <c r="K7" s="146" t="s">
        <v>27</v>
      </c>
      <c r="L7" s="156" t="s">
        <v>61</v>
      </c>
      <c r="M7" s="157"/>
      <c r="N7" s="157"/>
      <c r="O7" s="146"/>
      <c r="P7" s="133" t="s">
        <v>15</v>
      </c>
      <c r="Q7" s="133"/>
      <c r="R7" s="150"/>
    </row>
    <row r="8" spans="1:18" s="22" customFormat="1" ht="81" x14ac:dyDescent="0.35">
      <c r="A8" s="143"/>
      <c r="B8" s="143"/>
      <c r="C8" s="143"/>
      <c r="D8" s="143"/>
      <c r="E8" s="143"/>
      <c r="F8" s="29"/>
      <c r="G8" s="145"/>
      <c r="H8" s="60" t="s">
        <v>32</v>
      </c>
      <c r="I8" s="58" t="s">
        <v>33</v>
      </c>
      <c r="J8" s="141"/>
      <c r="K8" s="147"/>
      <c r="L8" s="122" t="s">
        <v>67</v>
      </c>
      <c r="M8" s="122" t="s">
        <v>51</v>
      </c>
      <c r="N8" s="122" t="s">
        <v>69</v>
      </c>
      <c r="O8" s="122" t="s">
        <v>70</v>
      </c>
      <c r="P8" s="134"/>
      <c r="Q8" s="134"/>
      <c r="R8" s="151"/>
    </row>
    <row r="9" spans="1:18" s="68" customFormat="1" ht="60.75" x14ac:dyDescent="0.3">
      <c r="A9" s="6">
        <v>1</v>
      </c>
      <c r="B9" s="7" t="s">
        <v>26</v>
      </c>
      <c r="C9" s="7" t="s">
        <v>25</v>
      </c>
      <c r="D9" s="14">
        <v>66177600</v>
      </c>
      <c r="E9" s="12">
        <v>757413.59</v>
      </c>
      <c r="F9" s="69">
        <v>0.55300000000000005</v>
      </c>
      <c r="G9" s="66">
        <v>20000</v>
      </c>
      <c r="H9" s="61">
        <f>G9/E9</f>
        <v>2.6405652425645017E-2</v>
      </c>
      <c r="I9" s="19">
        <v>0.1</v>
      </c>
      <c r="J9" s="62">
        <f t="shared" ref="J9:J23" si="0">F9*$C$40</f>
        <v>72996</v>
      </c>
      <c r="K9" s="59">
        <f>'Hodnocení dle GP'!C11</f>
        <v>10</v>
      </c>
      <c r="L9" s="6">
        <v>0</v>
      </c>
      <c r="M9" s="6">
        <v>10</v>
      </c>
      <c r="N9" s="6">
        <v>5</v>
      </c>
      <c r="O9" s="6">
        <v>5</v>
      </c>
      <c r="P9" s="6">
        <f t="shared" ref="P9:P23" si="1">SUM(K9:O9)</f>
        <v>30</v>
      </c>
      <c r="Q9" s="67">
        <v>20000</v>
      </c>
      <c r="R9" s="128" t="s">
        <v>80</v>
      </c>
    </row>
    <row r="10" spans="1:18" s="45" customFormat="1" ht="20.25" x14ac:dyDescent="0.3">
      <c r="A10" s="75">
        <v>2</v>
      </c>
      <c r="B10" s="76" t="s">
        <v>28</v>
      </c>
      <c r="C10" s="76" t="s">
        <v>29</v>
      </c>
      <c r="D10" s="77">
        <v>19006734</v>
      </c>
      <c r="E10" s="78">
        <v>392400</v>
      </c>
      <c r="F10" s="79">
        <v>0.3</v>
      </c>
      <c r="G10" s="80">
        <v>39100</v>
      </c>
      <c r="H10" s="81">
        <f t="shared" ref="H10:H23" si="2">G10/E10</f>
        <v>9.9643221202854224E-2</v>
      </c>
      <c r="I10" s="82">
        <v>0.1</v>
      </c>
      <c r="J10" s="83">
        <f t="shared" si="0"/>
        <v>39600</v>
      </c>
      <c r="K10" s="84">
        <f>'Hodnocení dle GP'!C22</f>
        <v>10</v>
      </c>
      <c r="L10" s="75">
        <v>5</v>
      </c>
      <c r="M10" s="75">
        <v>0</v>
      </c>
      <c r="N10" s="75">
        <v>0</v>
      </c>
      <c r="O10" s="75">
        <v>0</v>
      </c>
      <c r="P10" s="75">
        <f t="shared" si="1"/>
        <v>15</v>
      </c>
      <c r="Q10" s="85">
        <v>39100</v>
      </c>
      <c r="R10" s="86" t="s">
        <v>80</v>
      </c>
    </row>
    <row r="11" spans="1:18" s="20" customFormat="1" ht="60.75" x14ac:dyDescent="0.3">
      <c r="A11" s="6">
        <v>3</v>
      </c>
      <c r="B11" s="7" t="s">
        <v>39</v>
      </c>
      <c r="C11" s="7" t="s">
        <v>41</v>
      </c>
      <c r="D11" s="14">
        <v>3163353</v>
      </c>
      <c r="E11" s="12">
        <v>180000</v>
      </c>
      <c r="F11" s="30">
        <v>0.16</v>
      </c>
      <c r="G11" s="66">
        <v>18000</v>
      </c>
      <c r="H11" s="61">
        <f t="shared" si="2"/>
        <v>0.1</v>
      </c>
      <c r="I11" s="19">
        <v>0.1</v>
      </c>
      <c r="J11" s="62">
        <f t="shared" si="0"/>
        <v>21120</v>
      </c>
      <c r="K11" s="59">
        <f>'Hodnocení dle GP'!E22</f>
        <v>10</v>
      </c>
      <c r="L11" s="6">
        <v>10</v>
      </c>
      <c r="M11" s="6">
        <v>10</v>
      </c>
      <c r="N11" s="6">
        <v>0</v>
      </c>
      <c r="O11" s="6">
        <v>10</v>
      </c>
      <c r="P11" s="6">
        <f t="shared" si="1"/>
        <v>40</v>
      </c>
      <c r="Q11" s="67">
        <v>18000</v>
      </c>
      <c r="R11" s="128" t="s">
        <v>80</v>
      </c>
    </row>
    <row r="12" spans="1:18" s="20" customFormat="1" ht="60.75" x14ac:dyDescent="0.3">
      <c r="A12" s="75">
        <v>4</v>
      </c>
      <c r="B12" s="76" t="s">
        <v>39</v>
      </c>
      <c r="C12" s="76" t="s">
        <v>38</v>
      </c>
      <c r="D12" s="77">
        <v>6285000</v>
      </c>
      <c r="E12" s="78">
        <v>151398</v>
      </c>
      <c r="F12" s="79">
        <v>0.15</v>
      </c>
      <c r="G12" s="80">
        <v>15100</v>
      </c>
      <c r="H12" s="81">
        <f t="shared" si="2"/>
        <v>9.973711673866234E-2</v>
      </c>
      <c r="I12" s="82">
        <v>0.1</v>
      </c>
      <c r="J12" s="83">
        <f t="shared" si="0"/>
        <v>19800</v>
      </c>
      <c r="K12" s="84">
        <f>'Hodnocení dle GP'!G22</f>
        <v>10</v>
      </c>
      <c r="L12" s="75">
        <v>10</v>
      </c>
      <c r="M12" s="75">
        <v>10</v>
      </c>
      <c r="N12" s="75">
        <v>0</v>
      </c>
      <c r="O12" s="75">
        <v>10</v>
      </c>
      <c r="P12" s="75">
        <f t="shared" si="1"/>
        <v>40</v>
      </c>
      <c r="Q12" s="85">
        <v>15100</v>
      </c>
      <c r="R12" s="86" t="s">
        <v>80</v>
      </c>
    </row>
    <row r="13" spans="1:18" s="20" customFormat="1" ht="40.5" x14ac:dyDescent="0.3">
      <c r="A13" s="6">
        <v>5</v>
      </c>
      <c r="B13" s="7" t="s">
        <v>35</v>
      </c>
      <c r="C13" s="7" t="s">
        <v>34</v>
      </c>
      <c r="D13" s="14">
        <v>5231000</v>
      </c>
      <c r="E13" s="12">
        <v>1320000</v>
      </c>
      <c r="F13" s="30">
        <v>1</v>
      </c>
      <c r="G13" s="66">
        <v>132000</v>
      </c>
      <c r="H13" s="61">
        <f>G13/E13</f>
        <v>0.1</v>
      </c>
      <c r="I13" s="19">
        <v>0.1</v>
      </c>
      <c r="J13" s="62">
        <f t="shared" si="0"/>
        <v>132000</v>
      </c>
      <c r="K13" s="59">
        <f>'Hodnocení dle GP'!I22</f>
        <v>10</v>
      </c>
      <c r="L13" s="6">
        <v>10</v>
      </c>
      <c r="M13" s="6">
        <v>10</v>
      </c>
      <c r="N13" s="6">
        <v>0</v>
      </c>
      <c r="O13" s="6">
        <v>10</v>
      </c>
      <c r="P13" s="6">
        <f t="shared" si="1"/>
        <v>40</v>
      </c>
      <c r="Q13" s="67">
        <v>132000</v>
      </c>
      <c r="R13" s="128" t="s">
        <v>74</v>
      </c>
    </row>
    <row r="14" spans="1:18" s="20" customFormat="1" ht="40.5" x14ac:dyDescent="0.3">
      <c r="A14" s="75">
        <v>6</v>
      </c>
      <c r="B14" s="76" t="s">
        <v>16</v>
      </c>
      <c r="C14" s="76" t="s">
        <v>34</v>
      </c>
      <c r="D14" s="77">
        <v>2085358</v>
      </c>
      <c r="E14" s="78">
        <v>1350000</v>
      </c>
      <c r="F14" s="79">
        <v>1.25</v>
      </c>
      <c r="G14" s="80">
        <v>135000</v>
      </c>
      <c r="H14" s="81">
        <f>G14/E14</f>
        <v>0.1</v>
      </c>
      <c r="I14" s="82">
        <v>0.1</v>
      </c>
      <c r="J14" s="83">
        <f t="shared" si="0"/>
        <v>165000</v>
      </c>
      <c r="K14" s="84">
        <f>'Hodnocení dle GP'!E11</f>
        <v>10</v>
      </c>
      <c r="L14" s="75">
        <v>10</v>
      </c>
      <c r="M14" s="75">
        <v>10</v>
      </c>
      <c r="N14" s="75">
        <v>0</v>
      </c>
      <c r="O14" s="75">
        <v>10</v>
      </c>
      <c r="P14" s="75">
        <f t="shared" si="1"/>
        <v>40</v>
      </c>
      <c r="Q14" s="85">
        <v>135000</v>
      </c>
      <c r="R14" s="124" t="s">
        <v>74</v>
      </c>
    </row>
    <row r="15" spans="1:18" s="20" customFormat="1" ht="101.25" x14ac:dyDescent="0.3">
      <c r="A15" s="6">
        <v>7</v>
      </c>
      <c r="B15" s="7" t="s">
        <v>11</v>
      </c>
      <c r="C15" s="7" t="s">
        <v>24</v>
      </c>
      <c r="D15" s="14">
        <v>3398786</v>
      </c>
      <c r="E15" s="12">
        <v>2408216</v>
      </c>
      <c r="F15" s="30">
        <v>2.5</v>
      </c>
      <c r="G15" s="66">
        <v>240000</v>
      </c>
      <c r="H15" s="61">
        <f>G15/E15</f>
        <v>9.965883458958831E-2</v>
      </c>
      <c r="I15" s="19">
        <v>0.1</v>
      </c>
      <c r="J15" s="62">
        <f t="shared" si="0"/>
        <v>330000</v>
      </c>
      <c r="K15" s="59">
        <f>'Hodnocení dle GP'!K22</f>
        <v>10</v>
      </c>
      <c r="L15" s="6">
        <v>10</v>
      </c>
      <c r="M15" s="6">
        <v>10</v>
      </c>
      <c r="N15" s="6">
        <v>10</v>
      </c>
      <c r="O15" s="6">
        <v>10</v>
      </c>
      <c r="P15" s="6">
        <f t="shared" si="1"/>
        <v>50</v>
      </c>
      <c r="Q15" s="67">
        <v>240000</v>
      </c>
      <c r="R15" s="128" t="s">
        <v>74</v>
      </c>
    </row>
    <row r="16" spans="1:18" s="20" customFormat="1" ht="163.15" customHeight="1" x14ac:dyDescent="0.25">
      <c r="A16" s="165">
        <v>8</v>
      </c>
      <c r="B16" s="167" t="s">
        <v>43</v>
      </c>
      <c r="C16" s="165" t="s">
        <v>42</v>
      </c>
      <c r="D16" s="170">
        <v>6795290</v>
      </c>
      <c r="E16" s="170">
        <v>1320000</v>
      </c>
      <c r="F16" s="178">
        <v>1.5</v>
      </c>
      <c r="G16" s="176">
        <v>132000</v>
      </c>
      <c r="H16" s="174">
        <f t="shared" si="2"/>
        <v>0.1</v>
      </c>
      <c r="I16" s="172">
        <v>0.1</v>
      </c>
      <c r="J16" s="176">
        <f t="shared" si="0"/>
        <v>198000</v>
      </c>
      <c r="K16" s="180">
        <f>'Hodnocení dle GP'!M22</f>
        <v>10</v>
      </c>
      <c r="L16" s="165">
        <v>10</v>
      </c>
      <c r="M16" s="165">
        <v>10</v>
      </c>
      <c r="N16" s="165">
        <v>10</v>
      </c>
      <c r="O16" s="165">
        <v>10</v>
      </c>
      <c r="P16" s="165">
        <f t="shared" si="1"/>
        <v>50</v>
      </c>
      <c r="Q16" s="163">
        <v>70000</v>
      </c>
      <c r="R16" s="167" t="s">
        <v>77</v>
      </c>
    </row>
    <row r="17" spans="1:18" s="20" customFormat="1" ht="20.45" customHeight="1" x14ac:dyDescent="0.25">
      <c r="A17" s="166"/>
      <c r="B17" s="168"/>
      <c r="C17" s="166"/>
      <c r="D17" s="171"/>
      <c r="E17" s="171"/>
      <c r="F17" s="179"/>
      <c r="G17" s="177"/>
      <c r="H17" s="175"/>
      <c r="I17" s="173"/>
      <c r="J17" s="177"/>
      <c r="K17" s="181"/>
      <c r="L17" s="166"/>
      <c r="M17" s="166"/>
      <c r="N17" s="166"/>
      <c r="O17" s="166"/>
      <c r="P17" s="166"/>
      <c r="Q17" s="164"/>
      <c r="R17" s="168"/>
    </row>
    <row r="18" spans="1:18" s="20" customFormat="1" ht="60.75" x14ac:dyDescent="0.3">
      <c r="A18" s="6">
        <v>9</v>
      </c>
      <c r="B18" s="7" t="s">
        <v>10</v>
      </c>
      <c r="C18" s="7" t="s">
        <v>49</v>
      </c>
      <c r="D18" s="14">
        <v>5835090</v>
      </c>
      <c r="E18" s="12">
        <v>548911</v>
      </c>
      <c r="F18" s="30">
        <v>1</v>
      </c>
      <c r="G18" s="66">
        <v>54891</v>
      </c>
      <c r="H18" s="61">
        <f t="shared" si="2"/>
        <v>9.9999817821103967E-2</v>
      </c>
      <c r="I18" s="19">
        <v>0.1</v>
      </c>
      <c r="J18" s="62">
        <f t="shared" si="0"/>
        <v>132000</v>
      </c>
      <c r="K18" s="59">
        <f>'Hodnocení dle GP'!O22</f>
        <v>10</v>
      </c>
      <c r="L18" s="6">
        <v>10</v>
      </c>
      <c r="M18" s="6">
        <v>10</v>
      </c>
      <c r="N18" s="6">
        <v>10</v>
      </c>
      <c r="O18" s="6">
        <v>5</v>
      </c>
      <c r="P18" s="6">
        <f t="shared" si="1"/>
        <v>45</v>
      </c>
      <c r="Q18" s="67">
        <v>54891</v>
      </c>
      <c r="R18" s="128" t="s">
        <v>74</v>
      </c>
    </row>
    <row r="19" spans="1:18" s="20" customFormat="1" ht="40.5" x14ac:dyDescent="0.3">
      <c r="A19" s="75">
        <v>10</v>
      </c>
      <c r="B19" s="76" t="s">
        <v>7</v>
      </c>
      <c r="C19" s="76" t="s">
        <v>49</v>
      </c>
      <c r="D19" s="77">
        <v>9161350</v>
      </c>
      <c r="E19" s="78">
        <v>794505.56</v>
      </c>
      <c r="F19" s="79">
        <v>0.2</v>
      </c>
      <c r="G19" s="80">
        <v>23749</v>
      </c>
      <c r="H19" s="81">
        <f t="shared" si="2"/>
        <v>2.9891546636879419E-2</v>
      </c>
      <c r="I19" s="82">
        <v>0.1</v>
      </c>
      <c r="J19" s="83">
        <f t="shared" si="0"/>
        <v>26400</v>
      </c>
      <c r="K19" s="84">
        <f>'Hodnocení dle GP'!Q22</f>
        <v>10</v>
      </c>
      <c r="L19" s="75">
        <v>10</v>
      </c>
      <c r="M19" s="75">
        <v>10</v>
      </c>
      <c r="N19" s="75">
        <v>10</v>
      </c>
      <c r="O19" s="75">
        <v>10</v>
      </c>
      <c r="P19" s="75">
        <f t="shared" si="1"/>
        <v>50</v>
      </c>
      <c r="Q19" s="85">
        <v>23749</v>
      </c>
      <c r="R19" s="86" t="s">
        <v>80</v>
      </c>
    </row>
    <row r="20" spans="1:18" s="20" customFormat="1" ht="40.5" x14ac:dyDescent="0.3">
      <c r="A20" s="6">
        <v>11</v>
      </c>
      <c r="B20" s="7" t="s">
        <v>62</v>
      </c>
      <c r="C20" s="7" t="s">
        <v>78</v>
      </c>
      <c r="D20" s="14">
        <v>12503649</v>
      </c>
      <c r="E20" s="12">
        <v>500903</v>
      </c>
      <c r="F20" s="30">
        <v>0.4</v>
      </c>
      <c r="G20" s="66">
        <v>50090</v>
      </c>
      <c r="H20" s="61">
        <f t="shared" si="2"/>
        <v>9.9999401081646552E-2</v>
      </c>
      <c r="I20" s="19">
        <v>0.1</v>
      </c>
      <c r="J20" s="62">
        <f t="shared" si="0"/>
        <v>52800</v>
      </c>
      <c r="K20" s="59">
        <f>'Hodnocení dle GP'!S22</f>
        <v>10</v>
      </c>
      <c r="L20" s="6">
        <v>10</v>
      </c>
      <c r="M20" s="6">
        <v>10</v>
      </c>
      <c r="N20" s="6">
        <v>5</v>
      </c>
      <c r="O20" s="6">
        <v>10</v>
      </c>
      <c r="P20" s="6">
        <f t="shared" si="1"/>
        <v>45</v>
      </c>
      <c r="Q20" s="67">
        <v>50090</v>
      </c>
      <c r="R20" s="128" t="s">
        <v>74</v>
      </c>
    </row>
    <row r="21" spans="1:18" s="20" customFormat="1" ht="40.5" x14ac:dyDescent="0.3">
      <c r="A21" s="75">
        <v>12</v>
      </c>
      <c r="B21" s="76" t="s">
        <v>44</v>
      </c>
      <c r="C21" s="76" t="s">
        <v>45</v>
      </c>
      <c r="D21" s="77">
        <v>6221000</v>
      </c>
      <c r="E21" s="78">
        <v>195196</v>
      </c>
      <c r="F21" s="79">
        <v>0.23</v>
      </c>
      <c r="G21" s="80">
        <v>19520</v>
      </c>
      <c r="H21" s="81">
        <f>G21/E21</f>
        <v>0.10000204922232013</v>
      </c>
      <c r="I21" s="82">
        <v>0.1</v>
      </c>
      <c r="J21" s="83">
        <f t="shared" si="0"/>
        <v>30360</v>
      </c>
      <c r="K21" s="84">
        <f>'Hodnocení dle GP'!G11</f>
        <v>10</v>
      </c>
      <c r="L21" s="75">
        <v>10</v>
      </c>
      <c r="M21" s="75">
        <v>10</v>
      </c>
      <c r="N21" s="75">
        <v>0</v>
      </c>
      <c r="O21" s="75">
        <v>10</v>
      </c>
      <c r="P21" s="75">
        <f t="shared" si="1"/>
        <v>40</v>
      </c>
      <c r="Q21" s="85">
        <v>19520</v>
      </c>
      <c r="R21" s="86" t="s">
        <v>80</v>
      </c>
    </row>
    <row r="22" spans="1:18" s="20" customFormat="1" ht="40.5" x14ac:dyDescent="0.3">
      <c r="A22" s="6">
        <v>13</v>
      </c>
      <c r="B22" s="7" t="s">
        <v>16</v>
      </c>
      <c r="C22" s="7" t="s">
        <v>50</v>
      </c>
      <c r="D22" s="14">
        <v>26942000</v>
      </c>
      <c r="E22" s="12">
        <v>111730.29</v>
      </c>
      <c r="F22" s="30">
        <v>2</v>
      </c>
      <c r="G22" s="66">
        <v>10000</v>
      </c>
      <c r="H22" s="61">
        <f>G22/E22</f>
        <v>8.950124447005374E-2</v>
      </c>
      <c r="I22" s="19">
        <v>0.1</v>
      </c>
      <c r="J22" s="62">
        <f t="shared" si="0"/>
        <v>264000</v>
      </c>
      <c r="K22" s="59">
        <f>'Hodnocení dle GP'!I11</f>
        <v>10</v>
      </c>
      <c r="L22" s="6">
        <v>10</v>
      </c>
      <c r="M22" s="6">
        <v>5</v>
      </c>
      <c r="N22" s="6">
        <v>0</v>
      </c>
      <c r="O22" s="6">
        <v>10</v>
      </c>
      <c r="P22" s="6">
        <f t="shared" si="1"/>
        <v>35</v>
      </c>
      <c r="Q22" s="67">
        <v>10000</v>
      </c>
      <c r="R22" s="128" t="s">
        <v>80</v>
      </c>
    </row>
    <row r="23" spans="1:18" s="45" customFormat="1" ht="40.5" x14ac:dyDescent="0.3">
      <c r="A23" s="75">
        <v>14</v>
      </c>
      <c r="B23" s="76" t="s">
        <v>7</v>
      </c>
      <c r="C23" s="76" t="s">
        <v>23</v>
      </c>
      <c r="D23" s="77">
        <v>15137271</v>
      </c>
      <c r="E23" s="78">
        <v>811672</v>
      </c>
      <c r="F23" s="79">
        <v>1</v>
      </c>
      <c r="G23" s="80">
        <v>30000</v>
      </c>
      <c r="H23" s="81">
        <f t="shared" si="2"/>
        <v>3.6960742763086564E-2</v>
      </c>
      <c r="I23" s="82">
        <v>0.1</v>
      </c>
      <c r="J23" s="83">
        <f t="shared" si="0"/>
        <v>132000</v>
      </c>
      <c r="K23" s="84">
        <f>'Hodnocení dle GP'!U22</f>
        <v>10</v>
      </c>
      <c r="L23" s="75">
        <v>10</v>
      </c>
      <c r="M23" s="75">
        <v>10</v>
      </c>
      <c r="N23" s="75">
        <v>0</v>
      </c>
      <c r="O23" s="75">
        <v>10</v>
      </c>
      <c r="P23" s="75">
        <f t="shared" si="1"/>
        <v>40</v>
      </c>
      <c r="Q23" s="85">
        <v>30000</v>
      </c>
      <c r="R23" s="86" t="s">
        <v>80</v>
      </c>
    </row>
    <row r="24" spans="1:18" ht="20.25" x14ac:dyDescent="0.3">
      <c r="A24" s="155" t="s">
        <v>15</v>
      </c>
      <c r="B24" s="155"/>
      <c r="C24" s="8"/>
      <c r="D24" s="8"/>
      <c r="E24" s="9"/>
      <c r="F24" s="9"/>
      <c r="G24" s="13">
        <f>SUM(G9:G23)</f>
        <v>919450</v>
      </c>
      <c r="H24" s="13"/>
      <c r="I24" s="13"/>
      <c r="J24" s="13"/>
      <c r="K24" s="158"/>
      <c r="L24" s="158"/>
      <c r="M24" s="158"/>
      <c r="N24" s="158"/>
      <c r="O24" s="158"/>
      <c r="P24" s="158"/>
      <c r="Q24" s="26">
        <f>SUM(Q9:Q23)</f>
        <v>857450</v>
      </c>
    </row>
    <row r="25" spans="1:18" ht="20.2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54"/>
      <c r="M25" s="54"/>
      <c r="N25" s="54"/>
      <c r="O25" s="54"/>
      <c r="P25" s="10"/>
      <c r="Q25" s="24"/>
    </row>
    <row r="26" spans="1:18" ht="25.5" x14ac:dyDescent="0.35">
      <c r="A26" s="162" t="s">
        <v>76</v>
      </c>
      <c r="B26" s="162"/>
      <c r="C26" s="162"/>
      <c r="D26" s="162"/>
      <c r="E26" s="162"/>
      <c r="F26" s="10"/>
      <c r="G26" s="10"/>
      <c r="H26" s="10"/>
      <c r="I26" s="10"/>
      <c r="J26" s="10"/>
      <c r="K26" s="10"/>
      <c r="L26" s="54"/>
      <c r="M26" s="54"/>
      <c r="N26" s="54"/>
      <c r="O26" s="54"/>
      <c r="P26" s="10"/>
      <c r="Q26" s="24"/>
    </row>
    <row r="27" spans="1:18" ht="51" customHeight="1" x14ac:dyDescent="0.3">
      <c r="A27" s="160" t="s">
        <v>79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18" ht="20.25" x14ac:dyDescent="0.3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8" ht="24" customHeight="1" x14ac:dyDescent="0.3">
      <c r="A29" s="54" t="s">
        <v>82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4"/>
      <c r="M29" s="54"/>
      <c r="N29" s="54"/>
      <c r="O29" s="54"/>
      <c r="P29" s="10"/>
      <c r="Q29" s="24"/>
    </row>
    <row r="30" spans="1:18" ht="27" customHeight="1" x14ac:dyDescent="0.3">
      <c r="A30" s="10" t="s">
        <v>46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54"/>
      <c r="M30" s="54"/>
      <c r="N30" s="54"/>
      <c r="O30" s="54"/>
      <c r="P30" s="10"/>
      <c r="Q30" s="24"/>
    </row>
    <row r="32" spans="1:18" s="10" customFormat="1" ht="20.25" x14ac:dyDescent="0.3">
      <c r="A32" s="159"/>
      <c r="B32" s="159"/>
      <c r="C32" s="159"/>
      <c r="L32" s="54"/>
      <c r="M32" s="54"/>
      <c r="N32" s="54"/>
      <c r="O32" s="54"/>
      <c r="Q32" s="24"/>
    </row>
    <row r="33" spans="1:17" s="10" customFormat="1" ht="39" customHeight="1" x14ac:dyDescent="0.3">
      <c r="L33" s="54"/>
      <c r="M33" s="54"/>
      <c r="N33" s="54"/>
      <c r="O33" s="54"/>
      <c r="Q33" s="24"/>
    </row>
    <row r="34" spans="1:17" s="10" customFormat="1" ht="39" customHeight="1" x14ac:dyDescent="0.3">
      <c r="L34" s="54"/>
      <c r="M34" s="54"/>
      <c r="N34" s="54"/>
      <c r="O34" s="54"/>
      <c r="Q34" s="24"/>
    </row>
    <row r="35" spans="1:17" s="10" customFormat="1" ht="39" customHeight="1" x14ac:dyDescent="0.3">
      <c r="L35" s="54"/>
      <c r="M35" s="54"/>
      <c r="N35" s="54"/>
      <c r="O35" s="54"/>
      <c r="Q35" s="24"/>
    </row>
    <row r="36" spans="1:17" s="10" customFormat="1" ht="39" customHeight="1" x14ac:dyDescent="0.3">
      <c r="L36" s="54"/>
      <c r="M36" s="54"/>
      <c r="N36" s="54"/>
      <c r="O36" s="54"/>
      <c r="Q36" s="24"/>
    </row>
    <row r="37" spans="1:17" s="10" customFormat="1" ht="39" customHeight="1" x14ac:dyDescent="0.3">
      <c r="L37" s="54"/>
      <c r="M37" s="54"/>
      <c r="N37" s="54"/>
      <c r="O37" s="54"/>
      <c r="Q37" s="24"/>
    </row>
    <row r="38" spans="1:17" s="10" customFormat="1" ht="20.25" x14ac:dyDescent="0.3">
      <c r="L38" s="54"/>
      <c r="M38" s="54"/>
      <c r="N38" s="54"/>
      <c r="O38" s="54"/>
      <c r="Q38" s="24"/>
    </row>
    <row r="40" spans="1:17" s="1" customFormat="1" ht="18.75" x14ac:dyDescent="0.3">
      <c r="A40" s="152" t="s">
        <v>75</v>
      </c>
      <c r="B40" s="152"/>
      <c r="C40" s="121">
        <v>132000</v>
      </c>
      <c r="L40" s="123"/>
      <c r="M40" s="123"/>
      <c r="N40" s="123"/>
      <c r="O40" s="123"/>
      <c r="Q40" s="88"/>
    </row>
  </sheetData>
  <autoFilter ref="C6:C23"/>
  <sortState ref="A20:R21">
    <sortCondition ref="B20:B21"/>
  </sortState>
  <mergeCells count="45">
    <mergeCell ref="R16:R17"/>
    <mergeCell ref="A4:R4"/>
    <mergeCell ref="D16:D17"/>
    <mergeCell ref="C16:C17"/>
    <mergeCell ref="B16:B17"/>
    <mergeCell ref="A16:A17"/>
    <mergeCell ref="I16:I17"/>
    <mergeCell ref="H16:H17"/>
    <mergeCell ref="G16:G17"/>
    <mergeCell ref="F16:F17"/>
    <mergeCell ref="E16:E17"/>
    <mergeCell ref="N16:N17"/>
    <mergeCell ref="M16:M17"/>
    <mergeCell ref="L16:L17"/>
    <mergeCell ref="K16:K17"/>
    <mergeCell ref="J16:J17"/>
    <mergeCell ref="A40:B40"/>
    <mergeCell ref="K6:P6"/>
    <mergeCell ref="A24:B24"/>
    <mergeCell ref="A7:A8"/>
    <mergeCell ref="B7:B8"/>
    <mergeCell ref="C7:C8"/>
    <mergeCell ref="D7:D8"/>
    <mergeCell ref="L7:O7"/>
    <mergeCell ref="K24:P24"/>
    <mergeCell ref="A32:C32"/>
    <mergeCell ref="A27:Q27"/>
    <mergeCell ref="A28:Q28"/>
    <mergeCell ref="A26:E26"/>
    <mergeCell ref="Q16:Q17"/>
    <mergeCell ref="P16:P17"/>
    <mergeCell ref="O16:O17"/>
    <mergeCell ref="A1:Q1"/>
    <mergeCell ref="A2:Q2"/>
    <mergeCell ref="A3:Q3"/>
    <mergeCell ref="P7:P8"/>
    <mergeCell ref="H6:J6"/>
    <mergeCell ref="H7:I7"/>
    <mergeCell ref="J7:J8"/>
    <mergeCell ref="E7:E8"/>
    <mergeCell ref="G7:G8"/>
    <mergeCell ref="K7:K8"/>
    <mergeCell ref="Q7:Q8"/>
    <mergeCell ref="A5:R5"/>
    <mergeCell ref="R7:R8"/>
  </mergeCells>
  <pageMargins left="0.7" right="0.7" top="0.78740157499999996" bottom="0.78740157499999996" header="0.3" footer="0.3"/>
  <pageSetup paperSize="9" scale="2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zoomScale="70" zoomScaleNormal="70" workbookViewId="0">
      <selection activeCell="P11" sqref="P11"/>
    </sheetView>
  </sheetViews>
  <sheetFormatPr defaultRowHeight="15" x14ac:dyDescent="0.25"/>
  <cols>
    <col min="1" max="1" width="99.5703125" style="23" customWidth="1"/>
    <col min="2" max="2" width="16" style="44" customWidth="1"/>
    <col min="3" max="3" width="15.28515625" style="44" customWidth="1"/>
    <col min="4" max="4" width="16" style="44" customWidth="1"/>
    <col min="5" max="5" width="16.140625" style="44" customWidth="1"/>
    <col min="6" max="6" width="16.7109375" style="44" customWidth="1"/>
    <col min="7" max="7" width="15.28515625" style="44" customWidth="1"/>
    <col min="8" max="8" width="16.140625" style="44" customWidth="1"/>
    <col min="9" max="9" width="15.5703125" style="44" customWidth="1"/>
    <col min="10" max="11" width="16.140625" style="44" customWidth="1"/>
    <col min="12" max="12" width="16.5703125" style="44" customWidth="1"/>
    <col min="13" max="13" width="16" style="44" customWidth="1"/>
    <col min="14" max="14" width="16.28515625" style="44" customWidth="1"/>
    <col min="15" max="15" width="15.42578125" style="44" customWidth="1"/>
    <col min="16" max="16" width="17.140625" style="44" customWidth="1"/>
    <col min="17" max="17" width="14.5703125" style="44" customWidth="1"/>
    <col min="18" max="18" width="17.42578125" style="45" customWidth="1"/>
    <col min="19" max="21" width="18.7109375" style="45" customWidth="1"/>
    <col min="22" max="22" width="16.7109375" customWidth="1"/>
    <col min="23" max="23" width="15.85546875" customWidth="1"/>
  </cols>
  <sheetData>
    <row r="1" spans="1:21" s="11" customFormat="1" ht="33" customHeight="1" x14ac:dyDescent="0.45">
      <c r="A1" s="199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36"/>
      <c r="M1" s="36"/>
      <c r="N1" s="36"/>
      <c r="O1" s="36"/>
      <c r="P1" s="36"/>
      <c r="Q1" s="36"/>
      <c r="R1" s="37"/>
      <c r="S1" s="37"/>
      <c r="T1" s="37"/>
      <c r="U1" s="37"/>
    </row>
    <row r="2" spans="1:21" s="1" customFormat="1" ht="93" customHeight="1" x14ac:dyDescent="0.3">
      <c r="A2" s="52" t="s">
        <v>2</v>
      </c>
      <c r="B2" s="204" t="s">
        <v>21</v>
      </c>
      <c r="C2" s="204"/>
      <c r="D2" s="204"/>
      <c r="E2" s="204"/>
      <c r="F2" s="204"/>
      <c r="G2" s="204"/>
      <c r="H2" s="204"/>
      <c r="I2" s="204"/>
      <c r="J2" s="204"/>
      <c r="K2" s="204"/>
      <c r="L2" s="38"/>
      <c r="M2" s="38"/>
      <c r="N2" s="38"/>
      <c r="O2" s="38"/>
      <c r="P2" s="38"/>
      <c r="Q2" s="38"/>
      <c r="R2" s="39"/>
      <c r="S2" s="39"/>
      <c r="T2" s="39"/>
      <c r="U2" s="39"/>
    </row>
    <row r="3" spans="1:21" s="2" customFormat="1" ht="90" customHeight="1" x14ac:dyDescent="0.35">
      <c r="A3" s="210" t="s">
        <v>3</v>
      </c>
      <c r="B3" s="195" t="str">
        <f>'Zápis z jednání HK'!C9</f>
        <v>Armáda spásy v ČR, z.s.</v>
      </c>
      <c r="C3" s="195"/>
      <c r="D3" s="196" t="str">
        <f>'Zápis z jednání HK'!C13</f>
        <v>Dětské centrum Jilemnice</v>
      </c>
      <c r="E3" s="196"/>
      <c r="F3" s="195" t="str">
        <f>'Zápis z jednání HK'!C21</f>
        <v>Návrat, o.p.s.</v>
      </c>
      <c r="G3" s="195"/>
      <c r="H3" s="196" t="str">
        <f>'Zápis z jednání HK'!C22</f>
        <v>Oblastní charita Červený Kostelec</v>
      </c>
      <c r="I3" s="196"/>
      <c r="J3" s="189"/>
      <c r="K3" s="189"/>
      <c r="L3" s="40"/>
      <c r="M3" s="40"/>
      <c r="N3" s="40"/>
      <c r="O3" s="40"/>
      <c r="P3" s="40"/>
      <c r="Q3" s="40"/>
      <c r="R3" s="41"/>
      <c r="S3" s="41"/>
      <c r="T3" s="41"/>
      <c r="U3" s="41"/>
    </row>
    <row r="4" spans="1:21" s="2" customFormat="1" ht="47.25" customHeight="1" x14ac:dyDescent="0.35">
      <c r="A4" s="210"/>
      <c r="B4" s="205" t="str">
        <f>'Zápis z jednání HK'!B9</f>
        <v>Domov se zvláštním režimem</v>
      </c>
      <c r="C4" s="205"/>
      <c r="D4" s="197" t="str">
        <f>'Zápis z jednání HK'!B14</f>
        <v>Odlehčovací služby</v>
      </c>
      <c r="E4" s="197"/>
      <c r="F4" s="193" t="str">
        <f>'Zápis z jednání HK'!B21</f>
        <v>Azylový dům Speramus</v>
      </c>
      <c r="G4" s="194"/>
      <c r="H4" s="197" t="str">
        <f>'Zápis z jednání HK'!B22</f>
        <v>Odlehčovací služby</v>
      </c>
      <c r="I4" s="197"/>
      <c r="J4" s="189"/>
      <c r="K4" s="189"/>
      <c r="L4" s="40"/>
      <c r="M4" s="40"/>
      <c r="N4" s="40"/>
      <c r="O4" s="40"/>
      <c r="P4" s="40"/>
      <c r="Q4" s="40"/>
      <c r="R4" s="41"/>
      <c r="S4" s="41"/>
      <c r="T4" s="41"/>
      <c r="U4" s="41"/>
    </row>
    <row r="5" spans="1:21" s="1" customFormat="1" ht="33" customHeight="1" x14ac:dyDescent="0.35">
      <c r="A5" s="211"/>
      <c r="B5" s="70" t="s">
        <v>8</v>
      </c>
      <c r="C5" s="70" t="s">
        <v>20</v>
      </c>
      <c r="D5" s="95" t="s">
        <v>8</v>
      </c>
      <c r="E5" s="95" t="s">
        <v>20</v>
      </c>
      <c r="F5" s="70" t="s">
        <v>8</v>
      </c>
      <c r="G5" s="104" t="s">
        <v>20</v>
      </c>
      <c r="H5" s="95" t="s">
        <v>8</v>
      </c>
      <c r="I5" s="95" t="s">
        <v>20</v>
      </c>
      <c r="J5" s="105"/>
      <c r="K5" s="105"/>
      <c r="L5" s="65"/>
      <c r="M5" s="65"/>
      <c r="N5" s="65"/>
      <c r="O5" s="38"/>
      <c r="P5" s="38"/>
      <c r="Q5" s="38"/>
      <c r="R5" s="39"/>
      <c r="S5" s="39"/>
      <c r="T5" s="39"/>
      <c r="U5" s="39"/>
    </row>
    <row r="6" spans="1:21" s="1" customFormat="1" ht="23.25" x14ac:dyDescent="0.35">
      <c r="A6" s="32" t="s">
        <v>4</v>
      </c>
      <c r="B6" s="71">
        <v>34</v>
      </c>
      <c r="C6" s="71">
        <v>1</v>
      </c>
      <c r="D6" s="96">
        <v>2</v>
      </c>
      <c r="E6" s="96">
        <v>1.25</v>
      </c>
      <c r="F6" s="71">
        <v>25</v>
      </c>
      <c r="G6" s="102">
        <v>1</v>
      </c>
      <c r="H6" s="96">
        <v>29</v>
      </c>
      <c r="I6" s="96">
        <v>2</v>
      </c>
      <c r="J6" s="106"/>
      <c r="K6" s="106"/>
      <c r="L6" s="38"/>
      <c r="M6" s="38"/>
      <c r="N6" s="38"/>
      <c r="O6" s="38"/>
      <c r="P6" s="38"/>
      <c r="Q6" s="38"/>
      <c r="R6" s="39"/>
      <c r="S6" s="39"/>
      <c r="T6" s="39"/>
      <c r="U6" s="39"/>
    </row>
    <row r="7" spans="1:21" s="1" customFormat="1" ht="23.25" x14ac:dyDescent="0.35">
      <c r="A7" s="32" t="s">
        <v>37</v>
      </c>
      <c r="B7" s="71">
        <v>12000</v>
      </c>
      <c r="C7" s="125">
        <v>366</v>
      </c>
      <c r="D7" s="96">
        <v>600</v>
      </c>
      <c r="E7" s="125">
        <v>460</v>
      </c>
      <c r="F7" s="111">
        <v>7800</v>
      </c>
      <c r="G7" s="126">
        <v>300</v>
      </c>
      <c r="H7" s="96">
        <v>7000</v>
      </c>
      <c r="I7" s="125">
        <v>40</v>
      </c>
      <c r="J7" s="107"/>
      <c r="K7" s="107"/>
      <c r="L7" s="38"/>
      <c r="M7" s="38"/>
      <c r="N7" s="38"/>
      <c r="O7" s="38"/>
      <c r="P7" s="38"/>
      <c r="Q7" s="38"/>
      <c r="R7" s="39"/>
      <c r="S7" s="39"/>
      <c r="T7" s="39"/>
      <c r="U7" s="39"/>
    </row>
    <row r="8" spans="1:21" s="1" customFormat="1" ht="23.25" x14ac:dyDescent="0.35">
      <c r="A8" s="32" t="s">
        <v>5</v>
      </c>
      <c r="B8" s="71">
        <v>12410</v>
      </c>
      <c r="C8" s="71">
        <v>366</v>
      </c>
      <c r="D8" s="96">
        <v>732</v>
      </c>
      <c r="E8" s="96">
        <v>456</v>
      </c>
      <c r="F8" s="113">
        <v>9125</v>
      </c>
      <c r="G8" s="112">
        <v>300</v>
      </c>
      <c r="H8" s="96">
        <v>10585</v>
      </c>
      <c r="I8" s="96">
        <v>40</v>
      </c>
      <c r="J8" s="107"/>
      <c r="K8" s="107"/>
      <c r="L8" s="38"/>
      <c r="M8" s="38"/>
      <c r="N8" s="38"/>
      <c r="O8" s="38"/>
      <c r="P8" s="38"/>
      <c r="Q8" s="38"/>
      <c r="R8" s="39"/>
      <c r="S8" s="39"/>
      <c r="T8" s="39"/>
      <c r="U8" s="39"/>
    </row>
    <row r="9" spans="1:21" s="1" customFormat="1" ht="23.25" x14ac:dyDescent="0.35">
      <c r="A9" s="33" t="s">
        <v>36</v>
      </c>
      <c r="B9" s="72"/>
      <c r="C9" s="72">
        <f>C7/C8</f>
        <v>1</v>
      </c>
      <c r="D9" s="97"/>
      <c r="E9" s="97">
        <f>E7/E8</f>
        <v>1.0087719298245614</v>
      </c>
      <c r="F9" s="103"/>
      <c r="G9" s="103">
        <f>G7/G8</f>
        <v>1</v>
      </c>
      <c r="H9" s="97"/>
      <c r="I9" s="97">
        <f>I7/I8</f>
        <v>1</v>
      </c>
      <c r="J9" s="106"/>
      <c r="K9" s="108"/>
      <c r="L9" s="38"/>
      <c r="M9" s="38"/>
      <c r="N9" s="38"/>
      <c r="O9" s="38"/>
      <c r="P9" s="38"/>
      <c r="Q9" s="38"/>
      <c r="R9" s="39"/>
      <c r="S9" s="39"/>
      <c r="T9" s="39"/>
      <c r="U9" s="39"/>
    </row>
    <row r="10" spans="1:21" s="1" customFormat="1" ht="23.25" x14ac:dyDescent="0.35">
      <c r="A10" s="33" t="s">
        <v>18</v>
      </c>
      <c r="B10" s="71">
        <v>18.5</v>
      </c>
      <c r="C10" s="74">
        <v>0.55300000000000005</v>
      </c>
      <c r="D10" s="96">
        <v>4.2</v>
      </c>
      <c r="E10" s="96">
        <v>1</v>
      </c>
      <c r="F10" s="114">
        <v>6</v>
      </c>
      <c r="G10" s="115">
        <v>0.23</v>
      </c>
      <c r="H10" s="96">
        <v>21.55</v>
      </c>
      <c r="I10" s="96">
        <v>2</v>
      </c>
      <c r="J10" s="106"/>
      <c r="K10" s="106"/>
      <c r="L10" s="38"/>
      <c r="M10" s="38"/>
      <c r="N10" s="38"/>
      <c r="O10" s="38"/>
      <c r="P10" s="38"/>
      <c r="Q10" s="38"/>
      <c r="R10" s="39"/>
      <c r="S10" s="39"/>
      <c r="T10" s="39"/>
      <c r="U10" s="39"/>
    </row>
    <row r="11" spans="1:21" s="3" customFormat="1" ht="23.25" x14ac:dyDescent="0.35">
      <c r="A11" s="34" t="s">
        <v>9</v>
      </c>
      <c r="B11" s="73"/>
      <c r="C11" s="73">
        <v>10</v>
      </c>
      <c r="D11" s="98"/>
      <c r="E11" s="98">
        <v>10</v>
      </c>
      <c r="F11" s="116"/>
      <c r="G11" s="117">
        <v>10</v>
      </c>
      <c r="H11" s="98"/>
      <c r="I11" s="98">
        <v>10</v>
      </c>
      <c r="J11" s="109"/>
      <c r="K11" s="110"/>
      <c r="L11" s="42"/>
      <c r="M11" s="42"/>
      <c r="N11" s="42"/>
      <c r="O11" s="42"/>
      <c r="P11" s="42"/>
      <c r="Q11" s="42"/>
      <c r="R11" s="43"/>
      <c r="S11" s="43"/>
      <c r="T11" s="43"/>
      <c r="U11" s="43"/>
    </row>
    <row r="12" spans="1:21" s="3" customFormat="1" ht="187.15" customHeight="1" x14ac:dyDescent="0.35">
      <c r="A12" s="35" t="s">
        <v>17</v>
      </c>
      <c r="B12" s="187"/>
      <c r="C12" s="187"/>
      <c r="D12" s="188" t="s">
        <v>64</v>
      </c>
      <c r="E12" s="188"/>
      <c r="F12" s="190"/>
      <c r="G12" s="191"/>
      <c r="H12" s="198" t="s">
        <v>63</v>
      </c>
      <c r="I12" s="198"/>
      <c r="J12" s="192"/>
      <c r="K12" s="192"/>
      <c r="L12" s="42"/>
      <c r="M12" s="42"/>
      <c r="N12" s="42"/>
      <c r="O12" s="42"/>
      <c r="P12" s="42"/>
      <c r="Q12" s="42"/>
      <c r="R12" s="43"/>
      <c r="S12" s="43"/>
      <c r="T12" s="43"/>
      <c r="U12" s="43"/>
    </row>
    <row r="13" spans="1:21" s="1" customFormat="1" ht="66.75" customHeight="1" x14ac:dyDescent="0.35">
      <c r="A13" s="3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38"/>
      <c r="M13" s="38"/>
      <c r="N13" s="38"/>
      <c r="O13" s="38"/>
      <c r="P13" s="38"/>
      <c r="Q13" s="38"/>
      <c r="R13" s="39"/>
      <c r="S13" s="39"/>
      <c r="T13" s="39"/>
      <c r="U13" s="39"/>
    </row>
    <row r="14" spans="1:21" s="2" customFormat="1" ht="123" customHeight="1" x14ac:dyDescent="0.35">
      <c r="A14" s="185" t="s">
        <v>6</v>
      </c>
      <c r="B14" s="182" t="str">
        <f>'Zápis z jednání HK'!C10</f>
        <v>Centrum LIRA, z.ú.</v>
      </c>
      <c r="C14" s="182"/>
      <c r="D14" s="202" t="str">
        <f>'Zápis z jednání HK'!C11</f>
        <v>Centum psychologické podpory, z.s.</v>
      </c>
      <c r="E14" s="202"/>
      <c r="F14" s="182" t="str">
        <f>'Zápis z jednání HK'!C12</f>
        <v>Déčko Liberec, z.s.</v>
      </c>
      <c r="G14" s="182"/>
      <c r="H14" s="202" t="str">
        <f>'Zápis z jednání HK'!C13</f>
        <v>Dětské centrum Jilemnice</v>
      </c>
      <c r="I14" s="202"/>
      <c r="J14" s="182" t="str">
        <f>'Zápis z jednání HK'!C15</f>
        <v>Diakonie ČCE - středisko Světlo Vrchlabí</v>
      </c>
      <c r="K14" s="182"/>
      <c r="L14" s="214" t="str">
        <f>'Zápis z jednání HK'!C16</f>
        <v>FOKUS Semily, z.s.</v>
      </c>
      <c r="M14" s="214"/>
      <c r="N14" s="182" t="str">
        <f>'Zápis z jednání HK'!C18</f>
        <v>FOKUS Turnov, z.s.</v>
      </c>
      <c r="O14" s="182"/>
      <c r="P14" s="202" t="str">
        <f>'Zápis z jednání HK'!C19</f>
        <v>FOKUS Turnov, z.s.</v>
      </c>
      <c r="Q14" s="202"/>
      <c r="R14" s="182" t="str">
        <f>'Zápis z jednání HK'!C20</f>
        <v>Most k naději, z.s.</v>
      </c>
      <c r="S14" s="182"/>
      <c r="T14" s="202" t="str">
        <f>'Zápis z jednání HK'!C23</f>
        <v>RYTMUS Liberec, o.p.s.</v>
      </c>
      <c r="U14" s="202"/>
    </row>
    <row r="15" spans="1:21" s="2" customFormat="1" ht="68.25" customHeight="1" x14ac:dyDescent="0.35">
      <c r="A15" s="185"/>
      <c r="B15" s="183" t="str">
        <f>'Zápis z jednání HK'!B10</f>
        <v>Raná péče</v>
      </c>
      <c r="C15" s="183"/>
      <c r="D15" s="203" t="str">
        <f>'Zápis z jednání HK'!B11</f>
        <v>Odborné sociální poradenství</v>
      </c>
      <c r="E15" s="203"/>
      <c r="F15" s="183" t="str">
        <f>'Zápis z jednání HK'!B12</f>
        <v>Odborné sociální poradenství</v>
      </c>
      <c r="G15" s="183"/>
      <c r="H15" s="203" t="str">
        <f>'Zápis z jednání HK'!B13</f>
        <v>Denní stacionář</v>
      </c>
      <c r="I15" s="203"/>
      <c r="J15" s="183" t="str">
        <f>'Zápis z jednání HK'!B15</f>
        <v>Sociálně aktivizační služby pro rodiny s dětmi</v>
      </c>
      <c r="K15" s="183"/>
      <c r="L15" s="214" t="str">
        <f>'Zápis z jednání HK'!B16</f>
        <v>Sociálně terapeutické dílny</v>
      </c>
      <c r="M15" s="214"/>
      <c r="N15" s="183" t="str">
        <f>'Zápis z jednání HK'!B18</f>
        <v>Podpora samostatného bydlení</v>
      </c>
      <c r="O15" s="183"/>
      <c r="P15" s="203" t="str">
        <f>'Zápis z jednání HK'!B19</f>
        <v>Sociální rehabilitace</v>
      </c>
      <c r="Q15" s="215"/>
      <c r="R15" s="183" t="str">
        <f>'Zápis z jednání HK'!B20</f>
        <v>Terénní programy</v>
      </c>
      <c r="S15" s="183"/>
      <c r="T15" s="214" t="str">
        <f>'Zápis z jednání HK'!B23</f>
        <v>Sociální rehabilitace</v>
      </c>
      <c r="U15" s="214"/>
    </row>
    <row r="16" spans="1:21" s="1" customFormat="1" ht="23.25" x14ac:dyDescent="0.35">
      <c r="A16" s="186"/>
      <c r="B16" s="89" t="s">
        <v>8</v>
      </c>
      <c r="C16" s="89" t="s">
        <v>20</v>
      </c>
      <c r="D16" s="15" t="s">
        <v>8</v>
      </c>
      <c r="E16" s="15" t="s">
        <v>20</v>
      </c>
      <c r="F16" s="89" t="s">
        <v>8</v>
      </c>
      <c r="G16" s="89" t="s">
        <v>20</v>
      </c>
      <c r="H16" s="15" t="s">
        <v>8</v>
      </c>
      <c r="I16" s="99" t="s">
        <v>20</v>
      </c>
      <c r="J16" s="89" t="s">
        <v>8</v>
      </c>
      <c r="K16" s="89" t="s">
        <v>20</v>
      </c>
      <c r="L16" s="15" t="s">
        <v>8</v>
      </c>
      <c r="M16" s="99" t="s">
        <v>20</v>
      </c>
      <c r="N16" s="89" t="s">
        <v>8</v>
      </c>
      <c r="O16" s="89" t="s">
        <v>20</v>
      </c>
      <c r="P16" s="15" t="s">
        <v>8</v>
      </c>
      <c r="Q16" s="15" t="s">
        <v>20</v>
      </c>
      <c r="R16" s="89" t="s">
        <v>8</v>
      </c>
      <c r="S16" s="89" t="s">
        <v>20</v>
      </c>
      <c r="T16" s="15" t="s">
        <v>8</v>
      </c>
      <c r="U16" s="99" t="s">
        <v>20</v>
      </c>
    </row>
    <row r="17" spans="1:21" s="1" customFormat="1" ht="23.25" x14ac:dyDescent="0.35">
      <c r="A17" s="46" t="s">
        <v>55</v>
      </c>
      <c r="B17" s="90">
        <v>12.1</v>
      </c>
      <c r="C17" s="91">
        <v>0.3</v>
      </c>
      <c r="D17" s="53">
        <v>4</v>
      </c>
      <c r="E17" s="53">
        <v>0.16</v>
      </c>
      <c r="F17" s="91">
        <v>5.23</v>
      </c>
      <c r="G17" s="91">
        <v>0.15</v>
      </c>
      <c r="H17" s="16">
        <v>4.9000000000000004</v>
      </c>
      <c r="I17" s="100">
        <v>1</v>
      </c>
      <c r="J17" s="90">
        <v>3</v>
      </c>
      <c r="K17" s="91">
        <v>2.5</v>
      </c>
      <c r="L17" s="53">
        <v>6</v>
      </c>
      <c r="M17" s="53">
        <v>1.5</v>
      </c>
      <c r="N17" s="90">
        <v>5</v>
      </c>
      <c r="O17" s="91">
        <v>1</v>
      </c>
      <c r="P17" s="118">
        <v>8</v>
      </c>
      <c r="Q17" s="53">
        <v>0.2</v>
      </c>
      <c r="R17" s="90">
        <v>10</v>
      </c>
      <c r="S17" s="91">
        <v>0.4</v>
      </c>
      <c r="T17" s="16">
        <v>12.5</v>
      </c>
      <c r="U17" s="119">
        <v>1</v>
      </c>
    </row>
    <row r="18" spans="1:21" s="3" customFormat="1" ht="23.25" x14ac:dyDescent="0.35">
      <c r="A18" s="47" t="s">
        <v>56</v>
      </c>
      <c r="B18" s="92">
        <v>320</v>
      </c>
      <c r="C18" s="92">
        <v>7</v>
      </c>
      <c r="D18" s="17">
        <v>320</v>
      </c>
      <c r="E18" s="17">
        <v>10</v>
      </c>
      <c r="F18" s="92">
        <v>3600</v>
      </c>
      <c r="G18" s="92">
        <v>35</v>
      </c>
      <c r="H18" s="17">
        <v>15</v>
      </c>
      <c r="I18" s="101">
        <v>7</v>
      </c>
      <c r="J18" s="92">
        <v>25</v>
      </c>
      <c r="K18" s="92">
        <v>20</v>
      </c>
      <c r="L18" s="17">
        <v>30</v>
      </c>
      <c r="M18" s="17">
        <v>9</v>
      </c>
      <c r="N18" s="92">
        <v>60</v>
      </c>
      <c r="O18" s="92">
        <v>10</v>
      </c>
      <c r="P18" s="17">
        <v>50</v>
      </c>
      <c r="Q18" s="17">
        <v>6</v>
      </c>
      <c r="R18" s="92">
        <v>20</v>
      </c>
      <c r="S18" s="92">
        <v>6</v>
      </c>
      <c r="T18" s="16">
        <v>65</v>
      </c>
      <c r="U18" s="16">
        <v>3</v>
      </c>
    </row>
    <row r="19" spans="1:21" s="1" customFormat="1" ht="23.25" x14ac:dyDescent="0.35">
      <c r="A19" s="48" t="s">
        <v>57</v>
      </c>
      <c r="B19" s="90"/>
      <c r="C19" s="127">
        <v>516</v>
      </c>
      <c r="D19" s="18"/>
      <c r="E19" s="127">
        <v>240</v>
      </c>
      <c r="F19" s="93"/>
      <c r="G19" s="127">
        <v>200</v>
      </c>
      <c r="H19" s="16"/>
      <c r="I19" s="127">
        <v>1600</v>
      </c>
      <c r="J19" s="90"/>
      <c r="K19" s="127">
        <v>3632</v>
      </c>
      <c r="L19" s="18"/>
      <c r="M19" s="127">
        <v>2200</v>
      </c>
      <c r="N19" s="90"/>
      <c r="O19" s="127">
        <v>1420.8</v>
      </c>
      <c r="P19" s="18"/>
      <c r="Q19" s="127">
        <v>290.56</v>
      </c>
      <c r="R19" s="90"/>
      <c r="S19" s="127">
        <v>540</v>
      </c>
      <c r="T19" s="16"/>
      <c r="U19" s="127">
        <v>1190</v>
      </c>
    </row>
    <row r="20" spans="1:21" s="1" customFormat="1" ht="44.25" x14ac:dyDescent="0.35">
      <c r="A20" s="49" t="s">
        <v>58</v>
      </c>
      <c r="B20" s="90"/>
      <c r="C20" s="93">
        <f>($C$29-200)*0.8*C17</f>
        <v>435.84000000000003</v>
      </c>
      <c r="D20" s="18"/>
      <c r="E20" s="18">
        <f>($C$29-200)*0.8*E17</f>
        <v>232.44800000000004</v>
      </c>
      <c r="F20" s="93"/>
      <c r="G20" s="93">
        <f>($C$29-200)*0.8*G17</f>
        <v>217.92000000000002</v>
      </c>
      <c r="H20" s="16"/>
      <c r="I20" s="18">
        <f>($C$29-200)*0.8*I17</f>
        <v>1452.8000000000002</v>
      </c>
      <c r="J20" s="90"/>
      <c r="K20" s="93">
        <f>($C$29-200)*0.8*K17</f>
        <v>3632.0000000000005</v>
      </c>
      <c r="L20" s="18"/>
      <c r="M20" s="18">
        <f>($C$29-200)*0.8*M17</f>
        <v>2179.2000000000003</v>
      </c>
      <c r="N20" s="90"/>
      <c r="O20" s="93">
        <f>($C$29-200)*0.8*O17</f>
        <v>1452.8000000000002</v>
      </c>
      <c r="P20" s="18"/>
      <c r="Q20" s="18">
        <f>($C$29-200)*0.8*Q17</f>
        <v>290.56000000000006</v>
      </c>
      <c r="R20" s="90"/>
      <c r="S20" s="93">
        <f>($C$29-200)*0.8*S17</f>
        <v>581.12000000000012</v>
      </c>
      <c r="T20" s="16"/>
      <c r="U20" s="18">
        <f>($C$29-200)*0.8*U17</f>
        <v>1452.8000000000002</v>
      </c>
    </row>
    <row r="21" spans="1:21" s="1" customFormat="1" ht="26.25" customHeight="1" x14ac:dyDescent="0.35">
      <c r="A21" s="48" t="s">
        <v>40</v>
      </c>
      <c r="B21" s="90"/>
      <c r="C21" s="90">
        <f>ROUND(C19/C20,2)</f>
        <v>1.18</v>
      </c>
      <c r="D21" s="16"/>
      <c r="E21" s="16">
        <f>ROUND(E19/E20,2)</f>
        <v>1.03</v>
      </c>
      <c r="F21" s="90"/>
      <c r="G21" s="90">
        <f>ROUND(G19/G20,2)</f>
        <v>0.92</v>
      </c>
      <c r="H21" s="16"/>
      <c r="I21" s="16">
        <f>ROUND(I19/I20,2)</f>
        <v>1.1000000000000001</v>
      </c>
      <c r="J21" s="90"/>
      <c r="K21" s="90">
        <f>ROUND(K19/K20,2)</f>
        <v>1</v>
      </c>
      <c r="L21" s="16"/>
      <c r="M21" s="16">
        <f>ROUND(M19/M20,2)</f>
        <v>1.01</v>
      </c>
      <c r="N21" s="90"/>
      <c r="O21" s="90">
        <f>ROUND(O19/O20,2)</f>
        <v>0.98</v>
      </c>
      <c r="P21" s="16"/>
      <c r="Q21" s="16">
        <f>ROUND(Q19/Q20,2)</f>
        <v>1</v>
      </c>
      <c r="R21" s="90"/>
      <c r="S21" s="90">
        <f>ROUND(S19/S20,2)</f>
        <v>0.93</v>
      </c>
      <c r="T21" s="16"/>
      <c r="U21" s="16">
        <f>ROUND(U19/U20,2)</f>
        <v>0.82</v>
      </c>
    </row>
    <row r="22" spans="1:21" s="3" customFormat="1" ht="27" customHeight="1" x14ac:dyDescent="0.35">
      <c r="A22" s="50" t="s">
        <v>9</v>
      </c>
      <c r="B22" s="94"/>
      <c r="C22" s="94">
        <v>10</v>
      </c>
      <c r="D22" s="21"/>
      <c r="E22" s="21">
        <v>10</v>
      </c>
      <c r="F22" s="94"/>
      <c r="G22" s="94">
        <v>10</v>
      </c>
      <c r="H22" s="21"/>
      <c r="I22" s="21">
        <v>10</v>
      </c>
      <c r="J22" s="94"/>
      <c r="K22" s="94">
        <v>10</v>
      </c>
      <c r="L22" s="21"/>
      <c r="M22" s="21">
        <v>10</v>
      </c>
      <c r="N22" s="94"/>
      <c r="O22" s="94">
        <v>10</v>
      </c>
      <c r="P22" s="21"/>
      <c r="Q22" s="21">
        <v>10</v>
      </c>
      <c r="R22" s="94"/>
      <c r="S22" s="94">
        <v>10</v>
      </c>
      <c r="T22" s="120"/>
      <c r="U22" s="120">
        <v>10</v>
      </c>
    </row>
    <row r="23" spans="1:21" s="4" customFormat="1" ht="180" customHeight="1" x14ac:dyDescent="0.35">
      <c r="A23" s="51" t="s">
        <v>17</v>
      </c>
      <c r="B23" s="201"/>
      <c r="C23" s="201"/>
      <c r="D23" s="206"/>
      <c r="E23" s="207"/>
      <c r="F23" s="208"/>
      <c r="G23" s="209"/>
      <c r="H23" s="200"/>
      <c r="I23" s="200"/>
      <c r="J23" s="201"/>
      <c r="K23" s="201"/>
      <c r="L23" s="206"/>
      <c r="M23" s="207"/>
      <c r="N23" s="184"/>
      <c r="O23" s="184"/>
      <c r="P23" s="206"/>
      <c r="Q23" s="207"/>
      <c r="R23" s="184"/>
      <c r="S23" s="184"/>
      <c r="T23" s="212"/>
      <c r="U23" s="213"/>
    </row>
    <row r="24" spans="1:21" s="1" customFormat="1" ht="23.25" x14ac:dyDescent="0.35">
      <c r="A24" s="31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44"/>
      <c r="M24" s="44"/>
      <c r="N24" s="44"/>
      <c r="O24" s="44"/>
      <c r="P24" s="44"/>
      <c r="Q24" s="44"/>
      <c r="R24" s="45"/>
      <c r="S24" s="45"/>
      <c r="T24" s="45"/>
      <c r="U24" s="45"/>
    </row>
    <row r="25" spans="1:21" s="1" customFormat="1" ht="23.25" x14ac:dyDescent="0.35">
      <c r="A25" s="31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44"/>
      <c r="M25" s="44"/>
      <c r="N25" s="44"/>
      <c r="O25" s="44"/>
      <c r="P25" s="44"/>
      <c r="Q25" s="44"/>
      <c r="R25" s="45"/>
      <c r="S25" s="45"/>
      <c r="T25" s="45"/>
      <c r="U25" s="45"/>
    </row>
    <row r="26" spans="1:21" s="1" customFormat="1" ht="23.25" x14ac:dyDescent="0.35">
      <c r="A26" s="55" t="s">
        <v>68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44"/>
      <c r="M26" s="44"/>
      <c r="N26" s="44"/>
      <c r="O26" s="44"/>
      <c r="P26" s="44"/>
      <c r="Q26" s="44"/>
      <c r="R26" s="45"/>
      <c r="S26" s="45"/>
      <c r="T26" s="45"/>
      <c r="U26" s="45"/>
    </row>
    <row r="27" spans="1:21" ht="23.25" x14ac:dyDescent="0.35">
      <c r="A27" s="55" t="s">
        <v>19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21" ht="16.5" x14ac:dyDescent="0.3">
      <c r="B28" s="38" t="s">
        <v>60</v>
      </c>
      <c r="C28" s="38">
        <v>2000</v>
      </c>
    </row>
    <row r="29" spans="1:21" s="1" customFormat="1" ht="16.5" x14ac:dyDescent="0.3">
      <c r="A29" s="87"/>
      <c r="B29" s="38" t="s">
        <v>59</v>
      </c>
      <c r="C29" s="38">
        <v>2016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  <c r="S29" s="39"/>
      <c r="T29" s="39"/>
      <c r="U29" s="39"/>
    </row>
  </sheetData>
  <mergeCells count="49">
    <mergeCell ref="T23:U23"/>
    <mergeCell ref="H15:I15"/>
    <mergeCell ref="T15:U15"/>
    <mergeCell ref="H14:I14"/>
    <mergeCell ref="T14:U14"/>
    <mergeCell ref="J23:K23"/>
    <mergeCell ref="N23:O23"/>
    <mergeCell ref="J15:K15"/>
    <mergeCell ref="N15:O15"/>
    <mergeCell ref="L14:M14"/>
    <mergeCell ref="L15:M15"/>
    <mergeCell ref="P14:Q14"/>
    <mergeCell ref="P15:Q15"/>
    <mergeCell ref="N14:O14"/>
    <mergeCell ref="L23:M23"/>
    <mergeCell ref="P23:Q23"/>
    <mergeCell ref="A1:K1"/>
    <mergeCell ref="H23:I23"/>
    <mergeCell ref="B23:C23"/>
    <mergeCell ref="B15:C15"/>
    <mergeCell ref="D14:E14"/>
    <mergeCell ref="D15:E15"/>
    <mergeCell ref="B2:K2"/>
    <mergeCell ref="J14:K14"/>
    <mergeCell ref="B3:C3"/>
    <mergeCell ref="D3:E3"/>
    <mergeCell ref="B14:C14"/>
    <mergeCell ref="B4:C4"/>
    <mergeCell ref="D4:E4"/>
    <mergeCell ref="D23:E23"/>
    <mergeCell ref="F23:G23"/>
    <mergeCell ref="A3:A5"/>
    <mergeCell ref="J3:K3"/>
    <mergeCell ref="J4:K4"/>
    <mergeCell ref="F12:G12"/>
    <mergeCell ref="J12:K12"/>
    <mergeCell ref="F15:G15"/>
    <mergeCell ref="F4:G4"/>
    <mergeCell ref="F14:G14"/>
    <mergeCell ref="F3:G3"/>
    <mergeCell ref="H3:I3"/>
    <mergeCell ref="H4:I4"/>
    <mergeCell ref="H12:I12"/>
    <mergeCell ref="R14:S14"/>
    <mergeCell ref="R15:S15"/>
    <mergeCell ref="R23:S23"/>
    <mergeCell ref="A14:A16"/>
    <mergeCell ref="B12:C12"/>
    <mergeCell ref="D12:E12"/>
  </mergeCells>
  <pageMargins left="0.7" right="0.7" top="0.78740157499999996" bottom="0.78740157499999996" header="0.3" footer="0.3"/>
  <pageSetup paperSize="9" scale="3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Zápis z jednání HK</vt:lpstr>
      <vt:lpstr>Hodnocení dle GP</vt:lpstr>
      <vt:lpstr>'Zápis z jednání HK'!Oblast_tisku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Nechanická Karolína, Mgr.</dc:creator>
  <cp:lastModifiedBy>Trojanová Hana, Ing.</cp:lastModifiedBy>
  <cp:lastPrinted>2024-06-10T12:57:24Z</cp:lastPrinted>
  <dcterms:created xsi:type="dcterms:W3CDTF">2015-06-05T18:19:34Z</dcterms:created>
  <dcterms:modified xsi:type="dcterms:W3CDTF">2024-06-10T12:57:31Z</dcterms:modified>
</cp:coreProperties>
</file>