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zivatel\Documents\D\obec\Zastupitelstvo\2022-2026\11_zasZO_20_11_2024\"/>
    </mc:Choice>
  </mc:AlternateContent>
  <xr:revisionPtr revIDLastSave="0" documentId="8_{60C309EC-DCBC-4044-83B2-A957F4F04002}" xr6:coauthVersionLast="47" xr6:coauthVersionMax="47" xr10:uidLastSave="{00000000-0000-0000-0000-000000000000}"/>
  <bookViews>
    <workbookView xWindow="28680" yWindow="-120" windowWidth="29040" windowHeight="15720" firstSheet="15" activeTab="16" xr2:uid="{00000000-000D-0000-FFFF-FFFF00000000}"/>
  </bookViews>
  <sheets>
    <sheet name="Inv2016" sheetId="3" r:id="rId1"/>
    <sheet name="cerpani_investice2016" sheetId="2" r:id="rId2"/>
    <sheet name="Uprava22_6_2017" sheetId="5" r:id="rId3"/>
    <sheet name="Čerpaní_Inv2017" sheetId="4" r:id="rId4"/>
    <sheet name="Návrh 2018" sheetId="6" r:id="rId5"/>
    <sheet name="Čerpání 2018" sheetId="7" r:id="rId6"/>
    <sheet name="Návrh 2019" sheetId="8" r:id="rId7"/>
    <sheet name="Čerpání 2019" sheetId="9" r:id="rId8"/>
    <sheet name="Návrh 2020" sheetId="10" r:id="rId9"/>
    <sheet name="Čerpání 2020" sheetId="11" r:id="rId10"/>
    <sheet name="Návrh 2021" sheetId="12" r:id="rId11"/>
    <sheet name="Čerpání 2021" sheetId="13" r:id="rId12"/>
    <sheet name="Návrh 2022" sheetId="14" r:id="rId13"/>
    <sheet name="Čerpání 2022" sheetId="15" r:id="rId14"/>
    <sheet name="Návrh 2023" sheetId="16" r:id="rId15"/>
    <sheet name="Čerpani2023" sheetId="17" r:id="rId16"/>
    <sheet name="Návrh 2024" sheetId="19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9" l="1"/>
  <c r="G20" i="19"/>
  <c r="F20" i="19" l="1"/>
  <c r="K20" i="17" l="1"/>
  <c r="D20" i="19" l="1"/>
  <c r="B20" i="19"/>
  <c r="B22" i="19" s="1"/>
  <c r="J20" i="17" l="1"/>
  <c r="I20" i="17"/>
  <c r="H20" i="17" l="1"/>
  <c r="F20" i="17" l="1"/>
  <c r="G20" i="17" s="1"/>
  <c r="B20" i="17"/>
  <c r="E8" i="17"/>
  <c r="E7" i="17"/>
  <c r="E5" i="17"/>
  <c r="E20" i="17" l="1"/>
  <c r="E20" i="16"/>
  <c r="I18" i="15" l="1"/>
  <c r="I20" i="16" l="1"/>
  <c r="H8" i="16"/>
  <c r="H7" i="16"/>
  <c r="H5" i="16"/>
  <c r="H18" i="15"/>
  <c r="G18" i="15"/>
  <c r="F18" i="15"/>
  <c r="B18" i="15"/>
  <c r="E12" i="15"/>
  <c r="E11" i="15"/>
  <c r="E10" i="15"/>
  <c r="E7" i="15"/>
  <c r="E18" i="15" l="1"/>
  <c r="H20" i="16"/>
  <c r="F20" i="14" l="1"/>
  <c r="E14" i="14" l="1"/>
  <c r="E13" i="14"/>
  <c r="E12" i="14"/>
  <c r="M22" i="13" l="1"/>
  <c r="L22" i="13"/>
  <c r="K22" i="13"/>
  <c r="J22" i="13"/>
  <c r="I22" i="13"/>
  <c r="H22" i="13"/>
  <c r="G22" i="13"/>
  <c r="C22" i="13"/>
  <c r="F16" i="13"/>
  <c r="F12" i="13"/>
  <c r="F11" i="13"/>
  <c r="F10" i="13"/>
  <c r="F9" i="13"/>
  <c r="F8" i="13"/>
  <c r="F6" i="13"/>
  <c r="F4" i="13"/>
  <c r="F2" i="13"/>
  <c r="F22" i="13" l="1"/>
  <c r="B20" i="14"/>
  <c r="E11" i="14"/>
  <c r="E9" i="14"/>
  <c r="E7" i="14"/>
  <c r="E20" i="14" l="1"/>
  <c r="I21" i="12"/>
  <c r="H21" i="12" l="1"/>
  <c r="G21" i="12"/>
  <c r="C21" i="12" l="1"/>
  <c r="F16" i="12"/>
  <c r="F12" i="12"/>
  <c r="F11" i="12"/>
  <c r="F10" i="12"/>
  <c r="F9" i="12"/>
  <c r="F8" i="12"/>
  <c r="F6" i="12"/>
  <c r="F4" i="12"/>
  <c r="F2" i="12"/>
  <c r="C10" i="11"/>
  <c r="B10" i="11"/>
  <c r="F21" i="12" l="1"/>
  <c r="C24" i="10"/>
  <c r="C15" i="10"/>
  <c r="C16" i="10"/>
  <c r="C20" i="10"/>
  <c r="C21" i="10"/>
  <c r="C22" i="10"/>
  <c r="B19" i="10"/>
  <c r="C19" i="10" s="1"/>
  <c r="B14" i="10"/>
  <c r="C14" i="10" s="1"/>
  <c r="H10" i="10" l="1"/>
  <c r="G10" i="10"/>
  <c r="F10" i="10"/>
  <c r="E10" i="10"/>
  <c r="D10" i="10"/>
  <c r="C10" i="10"/>
  <c r="B10" i="10"/>
  <c r="E13" i="9" l="1"/>
  <c r="H13" i="9"/>
  <c r="D13" i="9" l="1"/>
  <c r="G13" i="9"/>
  <c r="F13" i="9"/>
  <c r="B13" i="9" l="1"/>
  <c r="C13" i="9"/>
  <c r="F15" i="8" l="1"/>
  <c r="F18" i="8" s="1"/>
  <c r="D20" i="8" l="1"/>
  <c r="B31" i="8" l="1"/>
  <c r="B23" i="8"/>
  <c r="B33" i="8" l="1"/>
  <c r="H18" i="8" l="1"/>
  <c r="I18" i="8" s="1"/>
  <c r="C2" i="8" l="1"/>
  <c r="B13" i="8"/>
  <c r="C14" i="6"/>
  <c r="C16" i="6" s="1"/>
  <c r="B14" i="6"/>
  <c r="B16" i="6" s="1"/>
  <c r="G22" i="4"/>
  <c r="G24" i="4" s="1"/>
  <c r="B18" i="5"/>
  <c r="F22" i="4"/>
  <c r="F24" i="4" s="1"/>
  <c r="D22" i="4"/>
  <c r="E22" i="4" s="1"/>
  <c r="E24" i="4" s="1"/>
  <c r="C22" i="4"/>
  <c r="C24" i="4" s="1"/>
  <c r="I4" i="2"/>
  <c r="G14" i="2"/>
  <c r="D14" i="2"/>
  <c r="E14" i="2"/>
  <c r="F14" i="2"/>
  <c r="D17" i="3"/>
  <c r="C14" i="2"/>
  <c r="D24" i="4" l="1"/>
  <c r="C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  <author>starosta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zaplacena koncem června</t>
        </r>
      </text>
    </comment>
    <comment ref="F2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3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studie VŠB 15 tis.Kč
</t>
        </r>
      </text>
    </comment>
    <comment ref="E4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75% uzn. Nákladů
max. 2 928 600
</t>
        </r>
      </text>
    </comment>
    <comment ref="F4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5" authorId="1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8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zažádáno na MSK</t>
        </r>
      </text>
    </comment>
    <comment ref="H8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9" authorId="1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21,88% uznatelných 
nákladů
</t>
        </r>
      </text>
    </comment>
    <comment ref="F10" authorId="1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dle PD</t>
        </r>
      </text>
    </comment>
    <comment ref="D11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zapl.koncem června,zprac.studie proveditelnosti</t>
        </r>
      </text>
    </comment>
    <comment ref="F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</authors>
  <commentList>
    <comment ref="B2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92000bez DPH</t>
        </r>
      </text>
    </comment>
    <comment ref="B3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vychází DPH 19425, ale část přijde 2020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6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4" authorId="0" shapeId="0" xr:uid="{00000000-0006-0000-0D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E5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E8" authorId="0" shapeId="0" xr:uid="{00000000-0006-0000-0E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E10" authorId="0" shapeId="0" xr:uid="{00000000-0006-0000-0E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5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8" authorId="0" shapeId="0" xr:uid="{00000000-0006-0000-0F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B10" authorId="0" shapeId="0" xr:uid="{00000000-0006-0000-0F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sharedStrings.xml><?xml version="1.0" encoding="utf-8"?>
<sst xmlns="http://schemas.openxmlformats.org/spreadsheetml/2006/main" count="654" uniqueCount="300">
  <si>
    <t>Rok realizace</t>
  </si>
  <si>
    <t>Náklady  tis.Kč</t>
  </si>
  <si>
    <t>Celkem</t>
  </si>
  <si>
    <t>Možnosti rozpočtu cca</t>
  </si>
  <si>
    <t>Výměna sekčních uzávěrů, hydrantů vodovodu</t>
  </si>
  <si>
    <t>Kacabaja - odbahnění, oprava stavidla, přepadu - PD pro žádost o dotaci</t>
  </si>
  <si>
    <t>Dileko - pořízení, demolice</t>
  </si>
  <si>
    <t>Doplnění dětských hřišť o nové prvky, spoluúčast k dotaci na hřiště u MŠ</t>
  </si>
  <si>
    <t>-</t>
  </si>
  <si>
    <t>Rekonstrukce OD na ordinace /zhotovení projektu+EA</t>
  </si>
  <si>
    <t>Knihovna - rekonstrukce /zhotovení projektu ke SP</t>
  </si>
  <si>
    <t>Fotbalové hřiště-šatny /zhotovení projektu+realizace celkové rekonstrukce</t>
  </si>
  <si>
    <t>VO na Záhumení OÚ-ZŠ</t>
  </si>
  <si>
    <t xml:space="preserve"> -</t>
  </si>
  <si>
    <t>Rekonstrukce návsi /zhotovení projektu</t>
  </si>
  <si>
    <t>Hřbitov evang. - rekonstrukce hř. zdi- vyhotovení projektu</t>
  </si>
  <si>
    <t>Hasičská zásahová dodávka (spoluúčast k dotaci z IROP)</t>
  </si>
  <si>
    <t>Vystrojení vrtu HVH2 + filtrace u vodojemu</t>
  </si>
  <si>
    <t>Kanalizace a ČOV /zhotovení PD k SP</t>
  </si>
  <si>
    <t>Návrh investičních akcí na rok 2016 pro projednání ZO 25.2.2016</t>
  </si>
  <si>
    <t>Rekonstrukce návsi - zhotovení PD</t>
  </si>
  <si>
    <t>Hřbitov evang. - rekonstrukce hř. zdi- vyhotovení PD (pro získ. dotace Mze/MMR)</t>
  </si>
  <si>
    <t>Sociální byty - bezbariérové byty pro seniory - zhotovení PD</t>
  </si>
  <si>
    <t> Kanalizace a ČOV - zhotovení PD k SP</t>
  </si>
  <si>
    <t>Rekonstrukce OD na ordinace - zhotovení PD+EA, podání žádosti o dotaci</t>
  </si>
  <si>
    <t>Knihovna v ZŠ - rekonstrukce - zhotovení real.PD, realizace</t>
  </si>
  <si>
    <t>Fotbalové hřiště-šatny - zhotovení PD+realizace celkové rekonstrukce</t>
  </si>
  <si>
    <t>213 domověnka - zhotovení PD zateplení, 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</si>
  <si>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</si>
  <si>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</si>
  <si>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</si>
  <si>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</si>
  <si>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</si>
  <si>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</si>
  <si>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</si>
  <si>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</si>
  <si>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</si>
  <si>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</si>
  <si>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</si>
  <si>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</si>
  <si>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</si>
  <si>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</si>
  <si>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</si>
  <si>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Prodloužení VO na Záhumení OÚ-ZŠ</t>
  </si>
  <si>
    <t>Čerpání 6/16</t>
  </si>
  <si>
    <t>Výše dotace</t>
  </si>
  <si>
    <t>Schválené investiční akce na rok 2016 ZO dne 25.2.2016 (s DPH)</t>
  </si>
  <si>
    <t xml:space="preserve"> ?</t>
  </si>
  <si>
    <t>Čerpání 12/2016</t>
  </si>
  <si>
    <t>Cena VZ skut.</t>
  </si>
  <si>
    <t xml:space="preserve"> + TDI 15 367Kč</t>
  </si>
  <si>
    <t xml:space="preserve"> +TDI šatny+knihovna 93 896Kč</t>
  </si>
  <si>
    <t xml:space="preserve"> +TDI ?</t>
  </si>
  <si>
    <t>navýšení o DPH</t>
  </si>
  <si>
    <t>Rekonstrukce OD na ordinace - podání žádosti o dotaci,realizace</t>
  </si>
  <si>
    <t>Knihovna v ZŠ - rekonstrukce - dokončení realizace-vybavení</t>
  </si>
  <si>
    <t>Fotbalové hřiště-šatny - dokončení realizace, okolní úpravy, vybavení</t>
  </si>
  <si>
    <t>Kacabaja - odbahnění, oprava stavidla, přepadu - realizace</t>
  </si>
  <si>
    <t>ZŠ- rekonstrukce šaten a toalet u tělocvičny</t>
  </si>
  <si>
    <t>Hasičská zbrojnice - sociálky PD/ realizace</t>
  </si>
  <si>
    <t>Sběrný dvůr - nákup nemovitosti v areálu ZD</t>
  </si>
  <si>
    <t>16.</t>
  </si>
  <si>
    <t>17.</t>
  </si>
  <si>
    <t>Chodník k viaduktu + cyklopruh na Kůtě -PD</t>
  </si>
  <si>
    <t>Kanalizace a ČOV - zhotovení PD ke stavbě/administrace projektu a VZ</t>
  </si>
  <si>
    <t>Rekonstrukce úpravny vody Straník, HV4-oprava technologie</t>
  </si>
  <si>
    <t>Dileko + č.p.95 - pořízení, demolice</t>
  </si>
  <si>
    <t>Měřiče rychlosti</t>
  </si>
  <si>
    <t>18.</t>
  </si>
  <si>
    <t>19.</t>
  </si>
  <si>
    <t>OÚ - rekonstrukce WC, klubovna</t>
  </si>
  <si>
    <t>Rekonstrukce návsi - zhotovení PD/ realizace</t>
  </si>
  <si>
    <t>Výměna dětského prvku na fotbal. hřišti</t>
  </si>
  <si>
    <t>Průzkumné vrty - 2 vrty - PD</t>
  </si>
  <si>
    <t>Opěrná zeď Dolní konec</t>
  </si>
  <si>
    <t>Rozdíl</t>
  </si>
  <si>
    <t>schválený rozpočet</t>
  </si>
  <si>
    <t>20.</t>
  </si>
  <si>
    <t>Hasičské auto</t>
  </si>
  <si>
    <t xml:space="preserve">Návrh investičních akcí na rok 2017 </t>
  </si>
  <si>
    <t>Úpravu plánu investičních akcí na rok 2017  ZO dne 22.6.2017</t>
  </si>
  <si>
    <t>Náklady v tis.Kč</t>
  </si>
  <si>
    <t>Sběrný dvůr - nákup nemovitosti, PD, podání žádosti o dotaci</t>
  </si>
  <si>
    <t>ZŠ - rekonstrukce šaten a toalet u tělocvičny</t>
  </si>
  <si>
    <t>Rekonstrukce návsi - pořízení ÚSVP</t>
  </si>
  <si>
    <t>Chodník k viaduktu + cyklopruh na Kůtě -zhotovení PD</t>
  </si>
  <si>
    <t>Hřbitov evang. - rekonstrukce hř. zdi- vyhotovení PD</t>
  </si>
  <si>
    <t>Průzkumné vrty - zhotovení PD</t>
  </si>
  <si>
    <t>Hasičská zbrojnice - oprava WC, pradelna, zhotovení PD</t>
  </si>
  <si>
    <r>
      <t>Po</t>
    </r>
    <r>
      <rPr>
        <sz val="12"/>
        <rFont val="Arial"/>
        <family val="2"/>
        <charset val="238"/>
      </rPr>
      <t>řízení zásahového vozidla - dodávky pro JSDH</t>
    </r>
  </si>
  <si>
    <t>čerpání k 31.8.2017</t>
  </si>
  <si>
    <t>Navýšení/snížení 9/2017</t>
  </si>
  <si>
    <t>Sociální byty - zhotovení PD rekonstrukce</t>
  </si>
  <si>
    <t>čerpání 2017</t>
  </si>
  <si>
    <t>?</t>
  </si>
  <si>
    <t xml:space="preserve">Průzkumné vrty - 1 vrt </t>
  </si>
  <si>
    <t>Kanalizace a ČOV - zhotovení PD ke stavbě/přípojky/administrace projektu a VZ</t>
  </si>
  <si>
    <t>VN Kacabaja - dokončení rekonstrukce, molo</t>
  </si>
  <si>
    <t>Sběrný dvůr - podání žádosti o dotaci, realizace</t>
  </si>
  <si>
    <t>Návrh investičních akcí na rok 2018</t>
  </si>
  <si>
    <t>Návrh rozpočtu tis.Kč</t>
  </si>
  <si>
    <t>Obec Hodslavice                                                                                                            Investiční akce - rok 2018</t>
  </si>
  <si>
    <t>Schválený rozpočet tis.Kč</t>
  </si>
  <si>
    <t>Energetické úspory č.p. 161 - podání žádosti o dotaci,realizace</t>
  </si>
  <si>
    <t>Chodník + cyklopruh na Kůtě - PD</t>
  </si>
  <si>
    <t>Tlaková stanice Lécha, PD</t>
  </si>
  <si>
    <t>Opěrná zeď pod Randyskovýma</t>
  </si>
  <si>
    <t>Zelená stuha - čerpání výhry</t>
  </si>
  <si>
    <t>Rekonstrukce hřiště ZŠ - PD</t>
  </si>
  <si>
    <t>kanalizace</t>
  </si>
  <si>
    <t xml:space="preserve">dotace </t>
  </si>
  <si>
    <t>půjčka fond</t>
  </si>
  <si>
    <t>loňská MSK - máme na Bú</t>
  </si>
  <si>
    <t>celkem</t>
  </si>
  <si>
    <t>použít z vl.rozpočtu</t>
  </si>
  <si>
    <t>výdej</t>
  </si>
  <si>
    <t>stavební</t>
  </si>
  <si>
    <t xml:space="preserve">přípojky PD </t>
  </si>
  <si>
    <t>odpočet DPH</t>
  </si>
  <si>
    <t xml:space="preserve">financováno  z </t>
  </si>
  <si>
    <t>Chodník k viaduktu + cyklopruh na Kůtě -PD DPS</t>
  </si>
  <si>
    <t>Plnění k 31.12.2018</t>
  </si>
  <si>
    <t>Bú</t>
  </si>
  <si>
    <t>ČNB</t>
  </si>
  <si>
    <t>rezerva na provoz</t>
  </si>
  <si>
    <t>snížení z rozpočtu</t>
  </si>
  <si>
    <t xml:space="preserve">rezerva </t>
  </si>
  <si>
    <t>Doplnění dětských hřišť</t>
  </si>
  <si>
    <t>Návrh investičních akcí na rok 2019</t>
  </si>
  <si>
    <t>Změna 6/2019</t>
  </si>
  <si>
    <t>Změna 9/2019</t>
  </si>
  <si>
    <t>Čerpání 9/2019</t>
  </si>
  <si>
    <t>Změna 12/2019</t>
  </si>
  <si>
    <t>Čerpání 11/2019</t>
  </si>
  <si>
    <t>Návrh investičních akcí na rok 2020</t>
  </si>
  <si>
    <t>Návrh RO</t>
  </si>
  <si>
    <t>Energetické úspory, stavební úpravy SD č.p. 4 - PD</t>
  </si>
  <si>
    <t>Rekonstrukce hřiště ZŠ + osvětlení</t>
  </si>
  <si>
    <t>Tlaková stanice Lécha - realizace</t>
  </si>
  <si>
    <t xml:space="preserve">Chodník k viaduktu + cyklopruh na Kůtě </t>
  </si>
  <si>
    <t>Soc. byty</t>
  </si>
  <si>
    <t>č.p. 400</t>
  </si>
  <si>
    <t>č.p. 213</t>
  </si>
  <si>
    <t>bez DPH</t>
  </si>
  <si>
    <t>s DPH</t>
  </si>
  <si>
    <t>Sociální byty  (rekonstrukce, TDI, AD)</t>
  </si>
  <si>
    <t>Hřiště ZŠ</t>
  </si>
  <si>
    <t>rekonstrukce</t>
  </si>
  <si>
    <t>osvětlení</t>
  </si>
  <si>
    <t>TDI</t>
  </si>
  <si>
    <t>TDI, AD</t>
  </si>
  <si>
    <t>Tlaková stanice Lécha</t>
  </si>
  <si>
    <t>stavba</t>
  </si>
  <si>
    <t>Návrh IK</t>
  </si>
  <si>
    <t>ZŠ - oprava tělocvičny</t>
  </si>
  <si>
    <t>Rekonstrukce nebyt. Prostor č.p.78</t>
  </si>
  <si>
    <t>Investiční akce na rok 2020</t>
  </si>
  <si>
    <t>rozpočet upravený</t>
  </si>
  <si>
    <t>1. Kanalizace a ČOV - stavba/TDI/AD/BOZP/PD přípojky/administrace projektu</t>
  </si>
  <si>
    <t>2. Sociální byty  stavba/ TDI/BOZP/AD</t>
  </si>
  <si>
    <t>3. Rekonstrukce hřiště ZŠ + osvětlení stavba/ TDI/BOZP</t>
  </si>
  <si>
    <t>4. Tlaková stanice Lécha - stavba/ TDI/BOZP</t>
  </si>
  <si>
    <t>5. Energetické úspory, stavební úpravy SD č.p. 4 - PD</t>
  </si>
  <si>
    <t>6. Rekonstrukce nebyt. prostor v č.p. 78</t>
  </si>
  <si>
    <t>7. ZŠ - oprava podlahy tělocvičny - průzkum stavu, návrh řešení</t>
  </si>
  <si>
    <t>8. Pořízení kompostérů, štěpkovačů atd.</t>
  </si>
  <si>
    <t>Čerpání k 31.12.2020</t>
  </si>
  <si>
    <t>Rekonstrukce břehů Zrzávky - PD - spoluúčast</t>
  </si>
  <si>
    <t>Sociální byty  stavba/ TDI/BOZP/AD</t>
  </si>
  <si>
    <t>Pořízení kompostérů, štěpkovačů atd.</t>
  </si>
  <si>
    <t>Chodník+cyklopruh na Mořkovsku - PD</t>
  </si>
  <si>
    <t>ÚP - návrh</t>
  </si>
  <si>
    <t>Návrh investičních a rozvoj akcí na rok 2021</t>
  </si>
  <si>
    <t>Dotační zdroj</t>
  </si>
  <si>
    <t>% spoluúčast obce</t>
  </si>
  <si>
    <t>náklady v r. 21v tis. Kč</t>
  </si>
  <si>
    <t>IROP,MF</t>
  </si>
  <si>
    <t xml:space="preserve"> 5 - 10</t>
  </si>
  <si>
    <t>Energetické úspory, stavební úpravy SD č.p. 4 - VŘ</t>
  </si>
  <si>
    <t>OPŽP</t>
  </si>
  <si>
    <t>0 - 50</t>
  </si>
  <si>
    <t>Vybavení SD č.p. 4 (sál, kuchyň, šatna)</t>
  </si>
  <si>
    <t>MAS-SZIF</t>
  </si>
  <si>
    <t>ZŠ - oprava podlahy tělocvičny - průzkum stavu,PD + rekonstrukce</t>
  </si>
  <si>
    <t>IROP/máme v MAP/MF</t>
  </si>
  <si>
    <t>MSK/IROP</t>
  </si>
  <si>
    <t>Centrum - PD + Územní studie VP</t>
  </si>
  <si>
    <t>MSK / ??</t>
  </si>
  <si>
    <t>Rekonstrukce odstavných ploch u obecních budov</t>
  </si>
  <si>
    <t>MMR</t>
  </si>
  <si>
    <t>Cyklostezka na Kútě - stavba</t>
  </si>
  <si>
    <t>??</t>
  </si>
  <si>
    <t>IROP</t>
  </si>
  <si>
    <t>Soc. zařízení hasičské zbrojnice</t>
  </si>
  <si>
    <t>MMR/MSK/MF/MV</t>
  </si>
  <si>
    <t>20 - 30</t>
  </si>
  <si>
    <t>WiFi pro veřejnost</t>
  </si>
  <si>
    <t>WiFi4EU</t>
  </si>
  <si>
    <t>Přívětivý úřad Hodslavice - OPZ</t>
  </si>
  <si>
    <t>OPZ(celk.1665tisKč)</t>
  </si>
  <si>
    <t xml:space="preserve">Oprava MK u vodní nádrže Kacabaja Hodslavice </t>
  </si>
  <si>
    <t>MMR60%+MSK20%</t>
  </si>
  <si>
    <t>náklady při získání dotací</t>
  </si>
  <si>
    <t xml:space="preserve"> - projekty v realizaci</t>
  </si>
  <si>
    <t xml:space="preserve"> - podaná žádost o dotaci</t>
  </si>
  <si>
    <t>Čerpání 4/2021</t>
  </si>
  <si>
    <t>Změna č.1</t>
  </si>
  <si>
    <t>ZŠ - médiatéka + oprava sborovny</t>
  </si>
  <si>
    <t>Turistické vybavení VN Kacabaja</t>
  </si>
  <si>
    <t xml:space="preserve">návratná finanční výpomoc ZŠ </t>
  </si>
  <si>
    <t>Rekonstrukce VO - PD, dotační management</t>
  </si>
  <si>
    <t xml:space="preserve">ZŠ - rekonstrukce podlahy tělocvičny </t>
  </si>
  <si>
    <t>Čerpání 7/2021</t>
  </si>
  <si>
    <t>Čerpání 10/2021</t>
  </si>
  <si>
    <t>Změna č.3</t>
  </si>
  <si>
    <t>Změna č.4</t>
  </si>
  <si>
    <t>Meet prostor - víceúčelové hřiště za Jednotou</t>
  </si>
  <si>
    <t>MMR 85%</t>
  </si>
  <si>
    <t>Čerpání 12/2021</t>
  </si>
  <si>
    <t>náklady v r. 22v tis. Kč</t>
  </si>
  <si>
    <t>Energetické úspory, stavební úpravy SD č.p. 4 - změna PD, stavba</t>
  </si>
  <si>
    <t>MSK</t>
  </si>
  <si>
    <t>Centrum Územní studie VP + PD rekonstrukce centra</t>
  </si>
  <si>
    <t>Projekt VR FP - klubovna/kavárna FP</t>
  </si>
  <si>
    <t>Radar, měřiče rychlostí (IoT)</t>
  </si>
  <si>
    <t>návrh rozpočtu tis.Kč</t>
  </si>
  <si>
    <t>MMR/MSK/MF/MV?</t>
  </si>
  <si>
    <t>Participativní rozpočet</t>
  </si>
  <si>
    <t>Grafická identita obce/informační a orient.systém</t>
  </si>
  <si>
    <t>rezerva v rozpočtu</t>
  </si>
  <si>
    <t>Úpravy venkovních ploch u č.p. 213</t>
  </si>
  <si>
    <t>Rekonstrukce/oprava hřišť</t>
  </si>
  <si>
    <t>Návrh investičních a rozvoj. akcí na rok 2022</t>
  </si>
  <si>
    <t>Rekonstrukce ploch u MŠ, ZŠ, aj.</t>
  </si>
  <si>
    <t>úprava IK+FV</t>
  </si>
  <si>
    <t>rozpočet po změně</t>
  </si>
  <si>
    <t>čerpání 11/22</t>
  </si>
  <si>
    <t xml:space="preserve">? </t>
  </si>
  <si>
    <t>Návrh investičních a rozvoj. akcí na rok 2023</t>
  </si>
  <si>
    <t>NPO</t>
  </si>
  <si>
    <t>náklady v r. 23 v tis. Kč</t>
  </si>
  <si>
    <t>Rekonstrukce VO - dotační management, stavba, TDI</t>
  </si>
  <si>
    <t>Radar u ZŠ - spol.s NJ</t>
  </si>
  <si>
    <t>Energetické úspory, stavební úpravy SD č.p. 4 - adm. dotace, stavba</t>
  </si>
  <si>
    <t>Centrum - PD rekonstrukce centra, adm.dotace</t>
  </si>
  <si>
    <t>čerpání 12/22</t>
  </si>
  <si>
    <t>MPO</t>
  </si>
  <si>
    <t xml:space="preserve">EA budov - projekt FVE  </t>
  </si>
  <si>
    <t>(není zaplacena poslední faktrua  za 840tis.)</t>
  </si>
  <si>
    <t>Rekonstrukce odstavných ploch u obecních budov a pozemků</t>
  </si>
  <si>
    <t>Opravy chodníků a MK</t>
  </si>
  <si>
    <t>Obnova sběrných nádob na tříděný odpad, úprava sběrných míst</t>
  </si>
  <si>
    <t>OPŽP ?</t>
  </si>
  <si>
    <t>IROP?</t>
  </si>
  <si>
    <t>Obnova techniky na údržbu zeleně</t>
  </si>
  <si>
    <t>OPŽP?</t>
  </si>
  <si>
    <t>Fotbal.hřiště - oplocení, zábrany, zabezpečení</t>
  </si>
  <si>
    <t>NSA?</t>
  </si>
  <si>
    <t>návrh rozpočtu RO tis.Kč</t>
  </si>
  <si>
    <t>Org</t>
  </si>
  <si>
    <t>Par</t>
  </si>
  <si>
    <t>Pol</t>
  </si>
  <si>
    <t>MSK/IROP/SFDI</t>
  </si>
  <si>
    <t>MSK /IROP??</t>
  </si>
  <si>
    <t>Nákupní středisko - odkup nevyužívané části a studie využití budovy</t>
  </si>
  <si>
    <t>MMR, MSK</t>
  </si>
  <si>
    <t>OPŽP, NPO</t>
  </si>
  <si>
    <t>MSK,MMR,MF</t>
  </si>
  <si>
    <t>Stezka pro chodce a cyklisty na Mořkovsku - PD, adm.dotace,realizace</t>
  </si>
  <si>
    <t>ZŠ/MŠ - rekonstrukce 2 tříd na 1.NP ZŠ, rekonstrukce kuchyně MŠ</t>
  </si>
  <si>
    <t>schválený rozpočet tis.Kč</t>
  </si>
  <si>
    <t>Návrh   Změna č. 1</t>
  </si>
  <si>
    <t>Čerpání    4/2023</t>
  </si>
  <si>
    <t>Čerpání 8/23</t>
  </si>
  <si>
    <t>čerpání 11/2023</t>
  </si>
  <si>
    <t xml:space="preserve">Rekonstrukce břehů Zrzávky - PD </t>
  </si>
  <si>
    <t>Stezka pro chodce a cyklisty na Mořkovsku - adm.dotace, stavba, TDI-BOZP, AD</t>
  </si>
  <si>
    <t xml:space="preserve">Doplnění VO </t>
  </si>
  <si>
    <t>MSK,OPŽP</t>
  </si>
  <si>
    <t>IROP/MPO/MMR</t>
  </si>
  <si>
    <t>Rekonstrukce kuchyně MŠ-adm.žádosti,EA, TDI, stavba</t>
  </si>
  <si>
    <t>Revitalizace objektu SD č.4 - adm. dotace, stavba, TDI-BOZP,AD</t>
  </si>
  <si>
    <t>Rekonstrukce/oprava dětských hřišť</t>
  </si>
  <si>
    <t>Volné finanční prostředky</t>
  </si>
  <si>
    <t>Rekonstrukce odstavné plochy u OÚ</t>
  </si>
  <si>
    <t>Bývalý obchod na Dolním - architekt. studie/PD</t>
  </si>
  <si>
    <t>Obnova techniky pro techn. správu</t>
  </si>
  <si>
    <t>Obnova vnitřního vybavení OÚ (klubovna, kanceláře)</t>
  </si>
  <si>
    <t>Grafická identita obce/aplikace/web obce</t>
  </si>
  <si>
    <t>Fotbal.hřiště - oplocení, zábrany/zabezpečení</t>
  </si>
  <si>
    <t>MAS/IROP</t>
  </si>
  <si>
    <t>NPO ?</t>
  </si>
  <si>
    <t>OPŽP, NPO ?</t>
  </si>
  <si>
    <t xml:space="preserve">EA, statické posudky pro projekty FVE na obecním majetku </t>
  </si>
  <si>
    <t>15-20</t>
  </si>
  <si>
    <t>FVE na ČOV, úprava PD, adm.dotace</t>
  </si>
  <si>
    <t>čerpání 12/2023</t>
  </si>
  <si>
    <t>plnění 11/2024</t>
  </si>
  <si>
    <t>Plnění investičních a rozvoj. akcí na rok 2024</t>
  </si>
  <si>
    <t>změna rozpočtu 11_24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</si>
</sst>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_K_č"/>
    <numFmt numFmtId="166" formatCode="#,##0\ &quot;Kč&quot;"/>
    <numFmt numFmtId="167" formatCode="#,##0.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FA9A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90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 applyAlignment="1">
      <alignment horizontal="right"/>
    </xf>
    <xf numFmtId="0" fontId="0" fillId="4" borderId="10" xfId="0" applyFill="1" applyBorder="1"/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" xfId="0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0" fillId="0" borderId="12" xfId="0" applyNumberFormat="1" applyBorder="1"/>
    <xf numFmtId="165" fontId="3" fillId="0" borderId="15" xfId="0" applyNumberFormat="1" applyFont="1" applyBorder="1" applyAlignment="1">
      <alignment horizontal="right"/>
    </xf>
    <xf numFmtId="10" fontId="0" fillId="0" borderId="0" xfId="0" applyNumberFormat="1"/>
    <xf numFmtId="166" fontId="5" fillId="2" borderId="8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right"/>
    </xf>
    <xf numFmtId="0" fontId="6" fillId="3" borderId="20" xfId="0" applyFont="1" applyFill="1" applyBorder="1"/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" fontId="0" fillId="5" borderId="12" xfId="0" applyNumberFormat="1" applyFill="1" applyBorder="1"/>
    <xf numFmtId="1" fontId="0" fillId="0" borderId="12" xfId="0" applyNumberFormat="1" applyBorder="1"/>
    <xf numFmtId="1" fontId="0" fillId="0" borderId="15" xfId="0" applyNumberFormat="1" applyBorder="1"/>
    <xf numFmtId="1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5" fillId="2" borderId="9" xfId="0" applyFont="1" applyFill="1" applyBorder="1"/>
    <xf numFmtId="1" fontId="0" fillId="0" borderId="0" xfId="0" applyNumberFormat="1"/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" fontId="0" fillId="0" borderId="14" xfId="0" applyNumberFormat="1" applyBorder="1"/>
    <xf numFmtId="0" fontId="5" fillId="2" borderId="26" xfId="0" applyFont="1" applyFill="1" applyBorder="1"/>
    <xf numFmtId="3" fontId="0" fillId="5" borderId="5" xfId="0" applyNumberFormat="1" applyFill="1" applyBorder="1"/>
    <xf numFmtId="3" fontId="0" fillId="5" borderId="12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10" fillId="0" borderId="3" xfId="0" applyFont="1" applyBorder="1"/>
    <xf numFmtId="0" fontId="10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right"/>
    </xf>
    <xf numFmtId="0" fontId="11" fillId="0" borderId="11" xfId="0" applyFont="1" applyBorder="1"/>
    <xf numFmtId="0" fontId="11" fillId="0" borderId="12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right"/>
    </xf>
    <xf numFmtId="0" fontId="9" fillId="2" borderId="6" xfId="0" applyFont="1" applyFill="1" applyBorder="1"/>
    <xf numFmtId="0" fontId="13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5" fillId="2" borderId="1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6" borderId="29" xfId="0" applyFont="1" applyFill="1" applyBorder="1" applyAlignment="1">
      <alignment horizontal="right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6" borderId="29" xfId="0" applyFont="1" applyFill="1" applyBorder="1" applyAlignment="1">
      <alignment horizontal="right" vertical="center"/>
    </xf>
    <xf numFmtId="0" fontId="15" fillId="0" borderId="0" xfId="0" applyFont="1"/>
    <xf numFmtId="0" fontId="15" fillId="0" borderId="13" xfId="0" applyFont="1" applyBorder="1"/>
    <xf numFmtId="0" fontId="1" fillId="5" borderId="31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5" fillId="2" borderId="21" xfId="0" applyFont="1" applyFill="1" applyBorder="1"/>
    <xf numFmtId="0" fontId="5" fillId="2" borderId="30" xfId="0" applyFont="1" applyFill="1" applyBorder="1"/>
    <xf numFmtId="0" fontId="1" fillId="5" borderId="10" xfId="0" applyFont="1" applyFill="1" applyBorder="1" applyAlignment="1">
      <alignment horizontal="right"/>
    </xf>
    <xf numFmtId="0" fontId="16" fillId="7" borderId="19" xfId="1" applyFont="1" applyFill="1" applyBorder="1"/>
    <xf numFmtId="167" fontId="16" fillId="0" borderId="10" xfId="1" applyNumberFormat="1" applyFont="1" applyBorder="1"/>
    <xf numFmtId="0" fontId="15" fillId="0" borderId="12" xfId="0" applyFont="1" applyBorder="1" applyAlignment="1">
      <alignment horizontal="right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5" fillId="6" borderId="29" xfId="0" applyFont="1" applyFill="1" applyBorder="1" applyAlignment="1">
      <alignment horizontal="right" vertical="center"/>
    </xf>
    <xf numFmtId="167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right"/>
    </xf>
    <xf numFmtId="0" fontId="0" fillId="0" borderId="10" xfId="0" applyBorder="1"/>
    <xf numFmtId="0" fontId="0" fillId="0" borderId="19" xfId="0" applyBorder="1"/>
    <xf numFmtId="0" fontId="15" fillId="0" borderId="10" xfId="0" applyFont="1" applyBorder="1"/>
    <xf numFmtId="3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right"/>
    </xf>
    <xf numFmtId="0" fontId="15" fillId="0" borderId="19" xfId="0" applyFont="1" applyBorder="1"/>
    <xf numFmtId="0" fontId="16" fillId="0" borderId="10" xfId="0" applyFont="1" applyBorder="1"/>
    <xf numFmtId="3" fontId="16" fillId="0" borderId="10" xfId="0" applyNumberFormat="1" applyFont="1" applyBorder="1"/>
    <xf numFmtId="0" fontId="17" fillId="0" borderId="0" xfId="0" applyFont="1"/>
    <xf numFmtId="3" fontId="1" fillId="5" borderId="5" xfId="0" applyNumberFormat="1" applyFont="1" applyFill="1" applyBorder="1" applyAlignment="1">
      <alignment horizontal="right"/>
    </xf>
    <xf numFmtId="0" fontId="3" fillId="5" borderId="31" xfId="0" applyFont="1" applyFill="1" applyBorder="1" applyAlignment="1">
      <alignment horizontal="right"/>
    </xf>
    <xf numFmtId="0" fontId="0" fillId="0" borderId="13" xfId="0" applyBorder="1"/>
    <xf numFmtId="0" fontId="2" fillId="8" borderId="2" xfId="0" applyFont="1" applyFill="1" applyBorder="1" applyAlignment="1">
      <alignment wrapText="1"/>
    </xf>
    <xf numFmtId="3" fontId="1" fillId="8" borderId="5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8" borderId="12" xfId="0" applyNumberFormat="1" applyFont="1" applyFill="1" applyBorder="1" applyAlignment="1">
      <alignment horizontal="right"/>
    </xf>
    <xf numFmtId="3" fontId="15" fillId="6" borderId="29" xfId="0" applyNumberFormat="1" applyFont="1" applyFill="1" applyBorder="1" applyAlignment="1">
      <alignment horizontal="right" vertical="center"/>
    </xf>
    <xf numFmtId="3" fontId="15" fillId="8" borderId="29" xfId="0" applyNumberFormat="1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/>
    </xf>
    <xf numFmtId="3" fontId="3" fillId="8" borderId="12" xfId="0" applyNumberFormat="1" applyFont="1" applyFill="1" applyBorder="1" applyAlignment="1">
      <alignment horizontal="right"/>
    </xf>
    <xf numFmtId="3" fontId="3" fillId="5" borderId="31" xfId="0" applyNumberFormat="1" applyFont="1" applyFill="1" applyBorder="1" applyAlignment="1">
      <alignment horizontal="right"/>
    </xf>
    <xf numFmtId="3" fontId="3" fillId="8" borderId="31" xfId="0" applyNumberFormat="1" applyFont="1" applyFill="1" applyBorder="1" applyAlignment="1">
      <alignment horizontal="right"/>
    </xf>
    <xf numFmtId="3" fontId="1" fillId="5" borderId="31" xfId="0" applyNumberFormat="1" applyFont="1" applyFill="1" applyBorder="1"/>
    <xf numFmtId="3" fontId="1" fillId="8" borderId="31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3" fontId="5" fillId="2" borderId="30" xfId="0" applyNumberFormat="1" applyFont="1" applyFill="1" applyBorder="1"/>
    <xf numFmtId="3" fontId="5" fillId="9" borderId="30" xfId="0" applyNumberFormat="1" applyFont="1" applyFill="1" applyBorder="1"/>
    <xf numFmtId="3" fontId="1" fillId="5" borderId="32" xfId="0" applyNumberFormat="1" applyFont="1" applyFill="1" applyBorder="1" applyAlignment="1">
      <alignment horizontal="right"/>
    </xf>
    <xf numFmtId="3" fontId="1" fillId="5" borderId="33" xfId="0" applyNumberFormat="1" applyFont="1" applyFill="1" applyBorder="1" applyAlignment="1">
      <alignment horizontal="right"/>
    </xf>
    <xf numFmtId="3" fontId="3" fillId="5" borderId="33" xfId="0" applyNumberFormat="1" applyFont="1" applyFill="1" applyBorder="1" applyAlignment="1">
      <alignment horizontal="right"/>
    </xf>
    <xf numFmtId="3" fontId="1" fillId="5" borderId="34" xfId="0" applyNumberFormat="1" applyFont="1" applyFill="1" applyBorder="1" applyAlignment="1">
      <alignment horizontal="right"/>
    </xf>
    <xf numFmtId="3" fontId="5" fillId="2" borderId="29" xfId="0" applyNumberFormat="1" applyFont="1" applyFill="1" applyBorder="1"/>
    <xf numFmtId="3" fontId="1" fillId="0" borderId="35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1" fillId="0" borderId="36" xfId="0" applyNumberFormat="1" applyFont="1" applyBorder="1" applyAlignment="1">
      <alignment horizontal="right"/>
    </xf>
    <xf numFmtId="0" fontId="1" fillId="0" borderId="38" xfId="0" applyFont="1" applyBorder="1"/>
    <xf numFmtId="0" fontId="3" fillId="0" borderId="38" xfId="0" applyFont="1" applyBorder="1"/>
    <xf numFmtId="0" fontId="15" fillId="0" borderId="39" xfId="0" applyFont="1" applyBorder="1" applyAlignment="1">
      <alignment vertical="center"/>
    </xf>
    <xf numFmtId="0" fontId="15" fillId="0" borderId="40" xfId="0" applyFont="1" applyBorder="1"/>
    <xf numFmtId="0" fontId="15" fillId="0" borderId="41" xfId="0" applyFont="1" applyBorder="1"/>
    <xf numFmtId="0" fontId="1" fillId="0" borderId="41" xfId="0" applyFont="1" applyBorder="1"/>
    <xf numFmtId="0" fontId="0" fillId="0" borderId="41" xfId="0" applyBorder="1"/>
    <xf numFmtId="0" fontId="2" fillId="0" borderId="42" xfId="0" applyFont="1" applyBorder="1"/>
    <xf numFmtId="0" fontId="2" fillId="2" borderId="39" xfId="0" applyFont="1" applyFill="1" applyBorder="1"/>
    <xf numFmtId="3" fontId="0" fillId="0" borderId="36" xfId="0" applyNumberFormat="1" applyBorder="1" applyAlignment="1">
      <alignment horizontal="right"/>
    </xf>
    <xf numFmtId="166" fontId="0" fillId="0" borderId="0" xfId="0" applyNumberFormat="1"/>
    <xf numFmtId="3" fontId="15" fillId="0" borderId="35" xfId="0" applyNumberFormat="1" applyFont="1" applyBorder="1" applyAlignment="1">
      <alignment horizontal="right"/>
    </xf>
    <xf numFmtId="0" fontId="0" fillId="9" borderId="10" xfId="0" applyFill="1" applyBorder="1"/>
    <xf numFmtId="0" fontId="0" fillId="9" borderId="10" xfId="0" applyFill="1" applyBorder="1" applyAlignment="1">
      <alignment wrapText="1"/>
    </xf>
    <xf numFmtId="3" fontId="0" fillId="9" borderId="10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0" fillId="10" borderId="10" xfId="0" applyFill="1" applyBorder="1"/>
    <xf numFmtId="3" fontId="1" fillId="10" borderId="10" xfId="0" applyNumberFormat="1" applyFont="1" applyFill="1" applyBorder="1" applyAlignment="1">
      <alignment horizontal="right"/>
    </xf>
    <xf numFmtId="0" fontId="0" fillId="11" borderId="10" xfId="0" applyFill="1" applyBorder="1"/>
    <xf numFmtId="3" fontId="15" fillId="11" borderId="10" xfId="0" applyNumberFormat="1" applyFont="1" applyFill="1" applyBorder="1" applyAlignment="1">
      <alignment horizontal="right"/>
    </xf>
    <xf numFmtId="3" fontId="3" fillId="11" borderId="10" xfId="0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1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0" fontId="0" fillId="8" borderId="10" xfId="0" applyFill="1" applyBorder="1"/>
    <xf numFmtId="3" fontId="1" fillId="8" borderId="10" xfId="0" applyNumberFormat="1" applyFont="1" applyFill="1" applyBorder="1"/>
    <xf numFmtId="0" fontId="18" fillId="0" borderId="10" xfId="0" applyFont="1" applyBorder="1"/>
    <xf numFmtId="0" fontId="2" fillId="2" borderId="10" xfId="0" applyFont="1" applyFill="1" applyBorder="1"/>
    <xf numFmtId="3" fontId="5" fillId="2" borderId="10" xfId="0" applyNumberFormat="1" applyFont="1" applyFill="1" applyBorder="1"/>
    <xf numFmtId="3" fontId="5" fillId="12" borderId="10" xfId="0" applyNumberFormat="1" applyFont="1" applyFill="1" applyBorder="1"/>
    <xf numFmtId="0" fontId="2" fillId="13" borderId="10" xfId="0" applyFont="1" applyFill="1" applyBorder="1" applyAlignment="1">
      <alignment wrapText="1"/>
    </xf>
    <xf numFmtId="3" fontId="1" fillId="11" borderId="10" xfId="0" applyNumberFormat="1" applyFont="1" applyFill="1" applyBorder="1" applyAlignment="1">
      <alignment horizontal="right"/>
    </xf>
    <xf numFmtId="0" fontId="2" fillId="0" borderId="43" xfId="0" applyFont="1" applyBorder="1" applyAlignment="1">
      <alignment wrapText="1"/>
    </xf>
    <xf numFmtId="0" fontId="1" fillId="11" borderId="10" xfId="0" applyFont="1" applyFill="1" applyBorder="1"/>
    <xf numFmtId="0" fontId="1" fillId="14" borderId="10" xfId="0" applyFont="1" applyFill="1" applyBorder="1"/>
    <xf numFmtId="3" fontId="3" fillId="14" borderId="10" xfId="0" applyNumberFormat="1" applyFont="1" applyFill="1" applyBorder="1" applyAlignment="1">
      <alignment horizontal="right"/>
    </xf>
    <xf numFmtId="0" fontId="0" fillId="14" borderId="10" xfId="0" applyFill="1" applyBorder="1"/>
    <xf numFmtId="3" fontId="3" fillId="15" borderId="10" xfId="0" applyNumberFormat="1" applyFont="1" applyFill="1" applyBorder="1" applyAlignment="1">
      <alignment horizontal="right"/>
    </xf>
    <xf numFmtId="0" fontId="0" fillId="15" borderId="10" xfId="0" applyFill="1" applyBorder="1"/>
    <xf numFmtId="0" fontId="18" fillId="15" borderId="10" xfId="0" applyFont="1" applyFill="1" applyBorder="1"/>
    <xf numFmtId="0" fontId="2" fillId="9" borderId="10" xfId="0" applyFont="1" applyFill="1" applyBorder="1" applyAlignment="1">
      <alignment wrapText="1"/>
    </xf>
    <xf numFmtId="3" fontId="1" fillId="9" borderId="10" xfId="0" applyNumberFormat="1" applyFont="1" applyFill="1" applyBorder="1"/>
    <xf numFmtId="0" fontId="1" fillId="9" borderId="10" xfId="0" applyFont="1" applyFill="1" applyBorder="1"/>
    <xf numFmtId="0" fontId="19" fillId="9" borderId="1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8" borderId="10" xfId="0" applyFont="1" applyFill="1" applyBorder="1"/>
    <xf numFmtId="3" fontId="15" fillId="8" borderId="10" xfId="0" applyNumberFormat="1" applyFont="1" applyFill="1" applyBorder="1" applyAlignment="1">
      <alignment horizontal="right"/>
    </xf>
    <xf numFmtId="0" fontId="2" fillId="16" borderId="10" xfId="0" applyFont="1" applyFill="1" applyBorder="1" applyAlignment="1">
      <alignment wrapText="1"/>
    </xf>
    <xf numFmtId="0" fontId="0" fillId="16" borderId="10" xfId="0" applyFill="1" applyBorder="1"/>
    <xf numFmtId="3" fontId="1" fillId="16" borderId="10" xfId="0" applyNumberFormat="1" applyFont="1" applyFill="1" applyBorder="1"/>
    <xf numFmtId="0" fontId="1" fillId="16" borderId="10" xfId="0" applyFont="1" applyFill="1" applyBorder="1"/>
    <xf numFmtId="0" fontId="19" fillId="16" borderId="10" xfId="0" applyFont="1" applyFill="1" applyBorder="1"/>
    <xf numFmtId="0" fontId="5" fillId="9" borderId="10" xfId="0" applyFont="1" applyFill="1" applyBorder="1"/>
    <xf numFmtId="0" fontId="1" fillId="13" borderId="10" xfId="0" applyFont="1" applyFill="1" applyBorder="1"/>
    <xf numFmtId="0" fontId="0" fillId="13" borderId="10" xfId="0" applyFill="1" applyBorder="1"/>
    <xf numFmtId="0" fontId="18" fillId="13" borderId="10" xfId="0" applyFont="1" applyFill="1" applyBorder="1"/>
    <xf numFmtId="3" fontId="1" fillId="11" borderId="10" xfId="0" applyNumberFormat="1" applyFont="1" applyFill="1" applyBorder="1" applyAlignment="1">
      <alignment horizontal="left"/>
    </xf>
    <xf numFmtId="3" fontId="3" fillId="10" borderId="10" xfId="0" applyNumberFormat="1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15" borderId="10" xfId="0" applyNumberFormat="1" applyFont="1" applyFill="1" applyBorder="1" applyAlignment="1">
      <alignment horizontal="left"/>
    </xf>
    <xf numFmtId="3" fontId="1" fillId="15" borderId="10" xfId="0" applyNumberFormat="1" applyFont="1" applyFill="1" applyBorder="1"/>
    <xf numFmtId="3" fontId="1" fillId="15" borderId="10" xfId="0" applyNumberFormat="1" applyFont="1" applyFill="1" applyBorder="1" applyAlignment="1">
      <alignment horizontal="left"/>
    </xf>
    <xf numFmtId="0" fontId="0" fillId="15" borderId="1" xfId="0" applyFill="1" applyBorder="1"/>
    <xf numFmtId="1" fontId="0" fillId="0" borderId="10" xfId="0" applyNumberFormat="1" applyBorder="1"/>
    <xf numFmtId="1" fontId="0" fillId="13" borderId="10" xfId="0" applyNumberFormat="1" applyFill="1" applyBorder="1"/>
    <xf numFmtId="1" fontId="0" fillId="10" borderId="10" xfId="0" applyNumberFormat="1" applyFill="1" applyBorder="1"/>
    <xf numFmtId="1" fontId="0" fillId="15" borderId="10" xfId="0" applyNumberFormat="1" applyFill="1" applyBorder="1"/>
    <xf numFmtId="1" fontId="5" fillId="12" borderId="10" xfId="0" applyNumberFormat="1" applyFont="1" applyFill="1" applyBorder="1"/>
    <xf numFmtId="0" fontId="0" fillId="10" borderId="10" xfId="0" applyFill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1" fillId="10" borderId="44" xfId="0" applyFont="1" applyFill="1" applyBorder="1"/>
    <xf numFmtId="0" fontId="0" fillId="10" borderId="45" xfId="0" applyFill="1" applyBorder="1" applyAlignment="1">
      <alignment horizontal="right"/>
    </xf>
    <xf numFmtId="0" fontId="0" fillId="10" borderId="11" xfId="0" applyFill="1" applyBorder="1"/>
    <xf numFmtId="3" fontId="5" fillId="2" borderId="7" xfId="0" applyNumberFormat="1" applyFont="1" applyFill="1" applyBorder="1"/>
    <xf numFmtId="0" fontId="2" fillId="9" borderId="1" xfId="0" applyFont="1" applyFill="1" applyBorder="1" applyAlignment="1">
      <alignment wrapText="1"/>
    </xf>
    <xf numFmtId="0" fontId="1" fillId="10" borderId="45" xfId="0" applyFont="1" applyFill="1" applyBorder="1"/>
    <xf numFmtId="0" fontId="1" fillId="10" borderId="10" xfId="0" applyFont="1" applyFill="1" applyBorder="1"/>
    <xf numFmtId="0" fontId="1" fillId="17" borderId="0" xfId="0" applyFont="1" applyFill="1"/>
    <xf numFmtId="0" fontId="1" fillId="12" borderId="0" xfId="0" applyFont="1" applyFill="1"/>
    <xf numFmtId="0" fontId="1" fillId="10" borderId="11" xfId="0" applyFont="1" applyFill="1" applyBorder="1"/>
    <xf numFmtId="1" fontId="1" fillId="17" borderId="0" xfId="0" applyNumberFormat="1" applyFont="1" applyFill="1"/>
    <xf numFmtId="1" fontId="0" fillId="12" borderId="0" xfId="0" applyNumberFormat="1" applyFill="1"/>
    <xf numFmtId="0" fontId="0" fillId="10" borderId="14" xfId="0" applyFill="1" applyBorder="1" applyAlignment="1">
      <alignment horizontal="right"/>
    </xf>
    <xf numFmtId="0" fontId="1" fillId="10" borderId="10" xfId="0" applyFont="1" applyFill="1" applyBorder="1" applyAlignment="1">
      <alignment horizontal="right"/>
    </xf>
    <xf numFmtId="3" fontId="0" fillId="10" borderId="45" xfId="0" applyNumberFormat="1" applyFill="1" applyBorder="1"/>
    <xf numFmtId="3" fontId="0" fillId="10" borderId="10" xfId="0" applyNumberFormat="1" applyFill="1" applyBorder="1"/>
    <xf numFmtId="3" fontId="1" fillId="17" borderId="0" xfId="0" applyNumberFormat="1" applyFont="1" applyFill="1"/>
    <xf numFmtId="3" fontId="0" fillId="12" borderId="0" xfId="0" applyNumberFormat="1" applyFill="1"/>
    <xf numFmtId="0" fontId="18" fillId="0" borderId="13" xfId="0" applyFont="1" applyBorder="1"/>
    <xf numFmtId="3" fontId="18" fillId="0" borderId="14" xfId="0" applyNumberFormat="1" applyFont="1" applyBorder="1"/>
    <xf numFmtId="0" fontId="18" fillId="0" borderId="14" xfId="0" applyFont="1" applyBorder="1"/>
    <xf numFmtId="0" fontId="18" fillId="0" borderId="10" xfId="0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50" xfId="0" applyBorder="1" applyAlignment="1">
      <alignment horizontal="right"/>
    </xf>
    <xf numFmtId="1" fontId="0" fillId="0" borderId="32" xfId="0" applyNumberFormat="1" applyBorder="1" applyAlignment="1">
      <alignment horizontal="right"/>
    </xf>
    <xf numFmtId="1" fontId="0" fillId="0" borderId="33" xfId="0" applyNumberFormat="1" applyBorder="1" applyAlignment="1">
      <alignment horizontal="right"/>
    </xf>
    <xf numFmtId="1" fontId="0" fillId="0" borderId="31" xfId="0" applyNumberFormat="1" applyBorder="1" applyAlignment="1">
      <alignment horizontal="right"/>
    </xf>
    <xf numFmtId="0" fontId="0" fillId="0" borderId="49" xfId="0" applyBorder="1" applyAlignment="1">
      <alignment horizontal="right"/>
    </xf>
    <xf numFmtId="0" fontId="18" fillId="10" borderId="11" xfId="0" applyFont="1" applyFill="1" applyBorder="1"/>
    <xf numFmtId="1" fontId="1" fillId="10" borderId="3" xfId="0" applyNumberFormat="1" applyFont="1" applyFill="1" applyBorder="1"/>
    <xf numFmtId="3" fontId="0" fillId="10" borderId="4" xfId="0" applyNumberFormat="1" applyFill="1" applyBorder="1"/>
    <xf numFmtId="1" fontId="0" fillId="10" borderId="4" xfId="0" applyNumberFormat="1" applyFill="1" applyBorder="1"/>
    <xf numFmtId="1" fontId="0" fillId="10" borderId="10" xfId="0" applyNumberFormat="1" applyFill="1" applyBorder="1" applyAlignment="1">
      <alignment horizontal="right"/>
    </xf>
    <xf numFmtId="1" fontId="0" fillId="10" borderId="11" xfId="0" applyNumberFormat="1" applyFill="1" applyBorder="1"/>
    <xf numFmtId="1" fontId="0" fillId="10" borderId="13" xfId="0" applyNumberFormat="1" applyFill="1" applyBorder="1"/>
    <xf numFmtId="3" fontId="0" fillId="10" borderId="14" xfId="0" applyNumberFormat="1" applyFill="1" applyBorder="1"/>
    <xf numFmtId="1" fontId="0" fillId="10" borderId="14" xfId="0" applyNumberFormat="1" applyFill="1" applyBorder="1"/>
    <xf numFmtId="1" fontId="1" fillId="10" borderId="13" xfId="0" applyNumberFormat="1" applyFont="1" applyFill="1" applyBorder="1"/>
    <xf numFmtId="0" fontId="0" fillId="10" borderId="46" xfId="0" applyFill="1" applyBorder="1"/>
    <xf numFmtId="3" fontId="0" fillId="10" borderId="47" xfId="0" applyNumberFormat="1" applyFill="1" applyBorder="1"/>
    <xf numFmtId="0" fontId="0" fillId="10" borderId="47" xfId="0" applyFill="1" applyBorder="1"/>
    <xf numFmtId="3" fontId="1" fillId="10" borderId="10" xfId="0" applyNumberFormat="1" applyFont="1" applyFill="1" applyBorder="1" applyAlignment="1">
      <alignment horizontal="left"/>
    </xf>
    <xf numFmtId="0" fontId="2" fillId="9" borderId="48" xfId="0" applyFont="1" applyFill="1" applyBorder="1" applyAlignment="1">
      <alignment wrapText="1"/>
    </xf>
    <xf numFmtId="0" fontId="0" fillId="0" borderId="36" xfId="0" applyBorder="1" applyAlignment="1">
      <alignment horizontal="right"/>
    </xf>
    <xf numFmtId="1" fontId="0" fillId="0" borderId="36" xfId="0" applyNumberFormat="1" applyBorder="1" applyAlignment="1">
      <alignment horizontal="right"/>
    </xf>
  </cellXfs>
  <cellStyles count="5">
    <cellStyle name="Čárka 2" xfId="2" xr:uid="{00000000-0005-0000-0000-000000000000}"/>
    <cellStyle name="Čárka 2 2" xfId="4" xr:uid="{00000000-0005-0000-0000-000001000000}"/>
    <cellStyle name="Normální" xfId="0" builtinId="0"/>
    <cellStyle name="Normální 2" xfId="1" xr:uid="{00000000-0005-0000-0000-000003000000}"/>
    <cellStyle name="Normální 2 2" xfId="3" xr:uid="{00000000-0005-0000-0000-000004000000}"/>
  </cellStyles>
  <dxfs count="0"/>
  <tableStyles count="0" defaultTableStyle="TableStyleMedium2" defaultPivotStyle="PivotStyleLight16"/>
  <colors>
    <mruColors>
      <color rgb="FFB5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sqref="A1:IV65536"/>
    </sheetView>
  </sheetViews>
  <sheetFormatPr defaultRowHeight="12.75" x14ac:dyDescent="0.2"/>
  <cols>
    <col min="2" max="3" width="61.5703125" customWidth="1"/>
  </cols>
  <sheetData>
    <row r="1" spans="1:4" ht="26.25" thickBot="1" x14ac:dyDescent="0.25">
      <c r="A1" s="24"/>
      <c r="B1" s="1" t="s">
        <v>19</v>
      </c>
      <c r="C1" s="2" t="s">
        <v>0</v>
      </c>
      <c r="D1" s="2" t="s">
        <v>1</v>
      </c>
    </row>
    <row r="2" spans="1:4" x14ac:dyDescent="0.2">
      <c r="A2" s="23" t="s">
        <v>28</v>
      </c>
      <c r="B2" s="3" t="s">
        <v>7</v>
      </c>
      <c r="C2" s="4">
        <v>2016</v>
      </c>
      <c r="D2" s="5">
        <v>150</v>
      </c>
    </row>
    <row r="3" spans="1:4" x14ac:dyDescent="0.2">
      <c r="A3" s="23" t="s">
        <v>29</v>
      </c>
      <c r="B3" s="13" t="s">
        <v>20</v>
      </c>
      <c r="C3" s="16">
        <v>2016</v>
      </c>
      <c r="D3" s="14">
        <v>200</v>
      </c>
    </row>
    <row r="4" spans="1:4" x14ac:dyDescent="0.2">
      <c r="A4" s="23" t="s">
        <v>30</v>
      </c>
      <c r="B4" s="18" t="s">
        <v>17</v>
      </c>
      <c r="C4" s="12">
        <v>2016</v>
      </c>
      <c r="D4" s="19">
        <v>4555</v>
      </c>
    </row>
    <row r="5" spans="1:4" x14ac:dyDescent="0.2">
      <c r="A5" s="23" t="s">
        <v>31</v>
      </c>
      <c r="B5" s="18" t="s">
        <v>4</v>
      </c>
      <c r="C5" s="17">
        <v>2016</v>
      </c>
      <c r="D5" s="19">
        <v>500</v>
      </c>
    </row>
    <row r="6" spans="1:4" x14ac:dyDescent="0.2">
      <c r="A6" s="23" t="s">
        <v>32</v>
      </c>
      <c r="B6" s="13" t="s">
        <v>21</v>
      </c>
      <c r="C6" s="16">
        <v>2016</v>
      </c>
      <c r="D6" s="14">
        <v>100</v>
      </c>
    </row>
    <row r="7" spans="1:4" x14ac:dyDescent="0.2">
      <c r="A7" s="23" t="s">
        <v>33</v>
      </c>
      <c r="B7" s="13" t="s">
        <v>22</v>
      </c>
      <c r="C7" s="16">
        <v>2016</v>
      </c>
      <c r="D7" s="14" t="s">
        <v>13</v>
      </c>
    </row>
    <row r="8" spans="1:4" x14ac:dyDescent="0.2">
      <c r="A8" s="23" t="s">
        <v>34</v>
      </c>
      <c r="B8" s="13" t="s">
        <v>23</v>
      </c>
      <c r="C8" s="16">
        <v>2016</v>
      </c>
      <c r="D8" s="14">
        <v>2100</v>
      </c>
    </row>
    <row r="9" spans="1:4" x14ac:dyDescent="0.2">
      <c r="A9" s="23" t="s">
        <v>35</v>
      </c>
      <c r="B9" s="25" t="s">
        <v>24</v>
      </c>
      <c r="C9" s="17">
        <v>2016</v>
      </c>
      <c r="D9" s="26">
        <v>300</v>
      </c>
    </row>
    <row r="10" spans="1:4" x14ac:dyDescent="0.2">
      <c r="A10" s="23" t="s">
        <v>36</v>
      </c>
      <c r="B10" s="18" t="s">
        <v>25</v>
      </c>
      <c r="C10" s="17">
        <v>2016</v>
      </c>
      <c r="D10" s="19">
        <v>1200</v>
      </c>
    </row>
    <row r="11" spans="1:4" x14ac:dyDescent="0.2">
      <c r="A11" s="23" t="s">
        <v>37</v>
      </c>
      <c r="B11" s="13" t="s">
        <v>26</v>
      </c>
      <c r="C11" s="16">
        <v>2016</v>
      </c>
      <c r="D11" s="14">
        <v>200</v>
      </c>
    </row>
    <row r="12" spans="1:4" x14ac:dyDescent="0.2">
      <c r="A12" s="23" t="s">
        <v>38</v>
      </c>
      <c r="B12" s="15" t="s">
        <v>27</v>
      </c>
      <c r="C12" s="16">
        <v>2016</v>
      </c>
      <c r="D12" s="14" t="s">
        <v>8</v>
      </c>
    </row>
    <row r="13" spans="1:4" x14ac:dyDescent="0.2">
      <c r="A13" s="23" t="s">
        <v>39</v>
      </c>
      <c r="B13" s="13" t="s">
        <v>16</v>
      </c>
      <c r="C13" s="16">
        <v>2016</v>
      </c>
      <c r="D13" s="14">
        <v>200</v>
      </c>
    </row>
    <row r="14" spans="1:4" x14ac:dyDescent="0.2">
      <c r="A14" s="23" t="s">
        <v>40</v>
      </c>
      <c r="B14" s="13" t="s">
        <v>5</v>
      </c>
      <c r="C14" s="16">
        <v>2016</v>
      </c>
      <c r="D14" s="14">
        <v>75</v>
      </c>
    </row>
    <row r="15" spans="1:4" x14ac:dyDescent="0.2">
      <c r="A15" s="23" t="s">
        <v>41</v>
      </c>
      <c r="B15" s="13" t="s">
        <v>6</v>
      </c>
      <c r="C15" s="16">
        <v>2016</v>
      </c>
      <c r="D15" s="14">
        <v>0</v>
      </c>
    </row>
    <row r="16" spans="1:4" ht="13.5" thickBot="1" x14ac:dyDescent="0.25">
      <c r="A16" s="23" t="s">
        <v>42</v>
      </c>
      <c r="B16" s="20" t="s">
        <v>43</v>
      </c>
      <c r="C16" s="21">
        <v>2016</v>
      </c>
      <c r="D16" s="22">
        <v>300</v>
      </c>
    </row>
    <row r="17" spans="1:4" ht="13.5" thickBot="1" x14ac:dyDescent="0.25">
      <c r="A17" s="6"/>
      <c r="B17" s="6" t="s">
        <v>2</v>
      </c>
      <c r="C17" s="7"/>
      <c r="D17" s="8">
        <f>SUM(D2:D16)</f>
        <v>9880</v>
      </c>
    </row>
    <row r="18" spans="1:4" ht="13.5" thickBot="1" x14ac:dyDescent="0.25">
      <c r="A18" s="9"/>
      <c r="B18" s="9" t="s">
        <v>3</v>
      </c>
      <c r="C18" s="10"/>
      <c r="D18" s="11">
        <v>13000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workbookViewId="0">
      <selection activeCell="B10" sqref="B10"/>
    </sheetView>
  </sheetViews>
  <sheetFormatPr defaultRowHeight="12.75" x14ac:dyDescent="0.2"/>
  <cols>
    <col min="1" max="1" width="64.85546875" customWidth="1"/>
    <col min="2" max="2" width="9.85546875" customWidth="1"/>
    <col min="3" max="3" width="12.5703125" customWidth="1"/>
  </cols>
  <sheetData>
    <row r="1" spans="1:3" ht="25.5" x14ac:dyDescent="0.2">
      <c r="A1" s="176" t="s">
        <v>156</v>
      </c>
      <c r="B1" s="177" t="s">
        <v>157</v>
      </c>
      <c r="C1" s="177" t="s">
        <v>166</v>
      </c>
    </row>
    <row r="2" spans="1:3" x14ac:dyDescent="0.2">
      <c r="A2" s="123" t="s">
        <v>158</v>
      </c>
      <c r="B2" s="126">
        <v>61704</v>
      </c>
      <c r="C2" s="126">
        <v>60779</v>
      </c>
    </row>
    <row r="3" spans="1:3" x14ac:dyDescent="0.2">
      <c r="A3" s="123" t="s">
        <v>159</v>
      </c>
      <c r="B3" s="126">
        <v>4047</v>
      </c>
      <c r="C3" s="123">
        <v>3243</v>
      </c>
    </row>
    <row r="4" spans="1:3" x14ac:dyDescent="0.2">
      <c r="A4" s="123" t="s">
        <v>160</v>
      </c>
      <c r="B4" s="126">
        <v>6012</v>
      </c>
      <c r="C4" s="126">
        <v>6007</v>
      </c>
    </row>
    <row r="5" spans="1:3" x14ac:dyDescent="0.2">
      <c r="A5" s="123" t="s">
        <v>161</v>
      </c>
      <c r="B5" s="126">
        <v>1400</v>
      </c>
      <c r="C5" s="123">
        <v>1375</v>
      </c>
    </row>
    <row r="6" spans="1:3" x14ac:dyDescent="0.2">
      <c r="A6" s="123" t="s">
        <v>162</v>
      </c>
      <c r="B6" s="123">
        <v>160</v>
      </c>
      <c r="C6" s="123">
        <v>155</v>
      </c>
    </row>
    <row r="7" spans="1:3" x14ac:dyDescent="0.2">
      <c r="A7" s="123" t="s">
        <v>163</v>
      </c>
      <c r="B7" s="123">
        <v>400</v>
      </c>
      <c r="C7" s="123">
        <v>361</v>
      </c>
    </row>
    <row r="8" spans="1:3" x14ac:dyDescent="0.2">
      <c r="A8" s="123" t="s">
        <v>164</v>
      </c>
      <c r="B8" s="123">
        <v>100</v>
      </c>
      <c r="C8" s="123">
        <v>0</v>
      </c>
    </row>
    <row r="9" spans="1:3" x14ac:dyDescent="0.2">
      <c r="A9" s="123" t="s">
        <v>165</v>
      </c>
      <c r="B9" s="123">
        <v>80</v>
      </c>
      <c r="C9" s="123">
        <v>48</v>
      </c>
    </row>
    <row r="10" spans="1:3" x14ac:dyDescent="0.2">
      <c r="A10" s="176" t="s">
        <v>2</v>
      </c>
      <c r="B10" s="178">
        <f>SUM(B2:B9)</f>
        <v>73903</v>
      </c>
      <c r="C10" s="178">
        <f>SUM(C2:C9)</f>
        <v>71968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4"/>
  <sheetViews>
    <sheetView topLeftCell="A4" workbookViewId="0">
      <selection activeCell="B1" sqref="B1:G24"/>
    </sheetView>
  </sheetViews>
  <sheetFormatPr defaultRowHeight="12.75" x14ac:dyDescent="0.2"/>
  <cols>
    <col min="1" max="1" width="4" customWidth="1"/>
    <col min="2" max="2" width="65" customWidth="1"/>
    <col min="3" max="3" width="11.140625" customWidth="1"/>
    <col min="4" max="4" width="13.85546875" customWidth="1"/>
    <col min="5" max="5" width="10.42578125" customWidth="1"/>
    <col min="6" max="6" width="11" customWidth="1"/>
    <col min="7" max="7" width="12.140625" customWidth="1"/>
  </cols>
  <sheetData>
    <row r="1" spans="1:12" ht="38.25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206</v>
      </c>
      <c r="J1" s="199"/>
      <c r="K1" s="199"/>
      <c r="L1" s="199"/>
    </row>
    <row r="2" spans="1:12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-200</v>
      </c>
      <c r="J2" s="123"/>
      <c r="K2" s="123"/>
      <c r="L2" s="123"/>
    </row>
    <row r="3" spans="1:12" x14ac:dyDescent="0.2">
      <c r="A3" t="s">
        <v>29</v>
      </c>
      <c r="B3" s="185" t="s">
        <v>178</v>
      </c>
      <c r="C3" s="186">
        <v>50</v>
      </c>
      <c r="D3" s="186" t="s">
        <v>179</v>
      </c>
      <c r="E3" s="186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</row>
    <row r="4" spans="1:12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/>
      <c r="J4" s="123"/>
      <c r="K4" s="123"/>
      <c r="L4" s="123"/>
    </row>
    <row r="5" spans="1:12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</row>
    <row r="6" spans="1:12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/>
      <c r="J6" s="123"/>
      <c r="K6" s="123"/>
      <c r="L6" s="123"/>
    </row>
    <row r="7" spans="1:12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</row>
    <row r="8" spans="1:12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</row>
    <row r="9" spans="1:12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</row>
    <row r="10" spans="1:12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</row>
    <row r="11" spans="1:12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</row>
    <row r="12" spans="1:12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>
        <v>350</v>
      </c>
      <c r="J12" s="123"/>
      <c r="K12" s="123"/>
      <c r="L12" s="123"/>
    </row>
    <row r="13" spans="1:12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5000</v>
      </c>
      <c r="J13" s="123"/>
      <c r="K13" s="123"/>
      <c r="L13" s="123"/>
    </row>
    <row r="14" spans="1:12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</row>
    <row r="15" spans="1:12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</row>
    <row r="16" spans="1:12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</row>
    <row r="17" spans="1:12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/>
      <c r="K17" s="123"/>
      <c r="L17" s="123"/>
    </row>
    <row r="18" spans="1:12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I18" s="123"/>
      <c r="J18" s="123"/>
      <c r="K18" s="123"/>
      <c r="L18" s="123"/>
    </row>
    <row r="19" spans="1:12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250</v>
      </c>
      <c r="J19" s="123"/>
      <c r="K19" s="123"/>
      <c r="L19" s="123"/>
    </row>
    <row r="20" spans="1:12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>
        <v>100</v>
      </c>
      <c r="J20" s="123"/>
      <c r="K20" s="123"/>
      <c r="L20" s="123"/>
    </row>
    <row r="21" spans="1:12" x14ac:dyDescent="0.2">
      <c r="B21" s="196" t="s">
        <v>2</v>
      </c>
      <c r="C21" s="197">
        <f>SUM(C2:C18)</f>
        <v>24900</v>
      </c>
      <c r="D21" s="197"/>
      <c r="E21" s="197"/>
      <c r="F21" s="198">
        <f>SUM(F2:F18)</f>
        <v>3890</v>
      </c>
      <c r="G21" s="123">
        <f>SUM(G2:G18)</f>
        <v>17716</v>
      </c>
      <c r="H21" s="123">
        <f>SUM(H2:H18)</f>
        <v>3718</v>
      </c>
      <c r="I21" s="123">
        <f>SUM(I2:I20)</f>
        <v>5500</v>
      </c>
      <c r="J21" s="123"/>
      <c r="K21" s="123"/>
      <c r="L21" s="123"/>
    </row>
    <row r="22" spans="1:12" ht="13.5" thickBot="1" x14ac:dyDescent="0.25">
      <c r="F22" t="s">
        <v>202</v>
      </c>
    </row>
    <row r="23" spans="1:12" ht="13.5" thickBot="1" x14ac:dyDescent="0.25">
      <c r="C23" s="180"/>
      <c r="D23" t="s">
        <v>203</v>
      </c>
    </row>
    <row r="24" spans="1:12" ht="13.5" thickBot="1" x14ac:dyDescent="0.25">
      <c r="C24" s="179"/>
      <c r="D24" t="s">
        <v>204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"/>
  <sheetViews>
    <sheetView workbookViewId="0">
      <selection activeCell="N22" sqref="N22"/>
    </sheetView>
  </sheetViews>
  <sheetFormatPr defaultRowHeight="12.75" x14ac:dyDescent="0.2"/>
  <cols>
    <col min="2" max="2" width="39.42578125" customWidth="1"/>
  </cols>
  <sheetData>
    <row r="1" spans="1:14" ht="51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212</v>
      </c>
      <c r="J1" s="181" t="s">
        <v>213</v>
      </c>
      <c r="K1" s="181" t="s">
        <v>206</v>
      </c>
      <c r="L1" s="181" t="s">
        <v>214</v>
      </c>
      <c r="M1" s="199" t="s">
        <v>215</v>
      </c>
      <c r="N1" s="201" t="s">
        <v>218</v>
      </c>
    </row>
    <row r="2" spans="1:14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4404</v>
      </c>
      <c r="J2" s="123">
        <v>5925</v>
      </c>
      <c r="K2" s="123">
        <v>-200</v>
      </c>
      <c r="L2" s="123"/>
      <c r="M2" s="124">
        <v>500</v>
      </c>
      <c r="N2" s="123"/>
    </row>
    <row r="3" spans="1:14" x14ac:dyDescent="0.2">
      <c r="A3" t="s">
        <v>29</v>
      </c>
      <c r="B3" s="185" t="s">
        <v>178</v>
      </c>
      <c r="C3" s="200">
        <v>50</v>
      </c>
      <c r="D3" s="200" t="s">
        <v>179</v>
      </c>
      <c r="E3" s="200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  <c r="M3" s="124"/>
      <c r="N3" s="123"/>
    </row>
    <row r="4" spans="1:14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>
        <v>20</v>
      </c>
      <c r="J4" s="123">
        <v>547</v>
      </c>
      <c r="K4" s="123"/>
      <c r="M4" s="124">
        <v>50</v>
      </c>
      <c r="N4" s="123"/>
    </row>
    <row r="5" spans="1:14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  <c r="M5" s="124"/>
      <c r="N5" s="123"/>
    </row>
    <row r="6" spans="1:14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>
        <v>1853</v>
      </c>
      <c r="J6" s="123">
        <v>1853</v>
      </c>
      <c r="K6" s="123"/>
      <c r="L6" s="123"/>
      <c r="M6" s="124"/>
      <c r="N6" s="123"/>
    </row>
    <row r="7" spans="1:14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  <c r="M7" s="124"/>
      <c r="N7" s="123"/>
    </row>
    <row r="8" spans="1:14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  <c r="M8" s="124"/>
      <c r="N8" s="123"/>
    </row>
    <row r="9" spans="1:14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  <c r="M9" s="124"/>
      <c r="N9" s="123"/>
    </row>
    <row r="10" spans="1:14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  <c r="M10" s="124"/>
      <c r="N10" s="123"/>
    </row>
    <row r="11" spans="1:14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  <c r="M11" s="124"/>
      <c r="N11" s="123"/>
    </row>
    <row r="12" spans="1:14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/>
      <c r="J12" s="123"/>
      <c r="K12" s="123">
        <v>350</v>
      </c>
      <c r="L12" s="123"/>
      <c r="M12" s="124"/>
      <c r="N12" s="123"/>
    </row>
    <row r="13" spans="1:14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1000</v>
      </c>
      <c r="J13" s="123">
        <v>4000</v>
      </c>
      <c r="K13" s="123">
        <v>5000</v>
      </c>
      <c r="L13" s="123"/>
      <c r="M13" s="124"/>
      <c r="N13" s="123"/>
    </row>
    <row r="14" spans="1:14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  <c r="M14" s="124"/>
      <c r="N14" s="123"/>
    </row>
    <row r="15" spans="1:14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  <c r="M15" s="124"/>
      <c r="N15" s="123"/>
    </row>
    <row r="16" spans="1:14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  <c r="M16" s="124"/>
      <c r="N16" s="123"/>
    </row>
    <row r="17" spans="1:14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>
        <v>12</v>
      </c>
      <c r="K17" s="123"/>
      <c r="L17" s="123"/>
      <c r="M17" s="124"/>
      <c r="N17" s="123"/>
    </row>
    <row r="18" spans="1:14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K18" s="123"/>
      <c r="L18" s="123"/>
      <c r="M18" s="124"/>
      <c r="N18" s="123"/>
    </row>
    <row r="19" spans="1:14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208</v>
      </c>
      <c r="J19" s="123">
        <v>286</v>
      </c>
      <c r="K19" s="123">
        <v>250</v>
      </c>
      <c r="L19" s="123">
        <v>38</v>
      </c>
      <c r="N19" s="123"/>
    </row>
    <row r="20" spans="1:14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/>
      <c r="J20" s="123"/>
      <c r="K20" s="123">
        <v>100</v>
      </c>
      <c r="L20" s="123"/>
      <c r="M20" s="124"/>
      <c r="N20" s="123"/>
    </row>
    <row r="21" spans="1:14" x14ac:dyDescent="0.2">
      <c r="A21" t="s">
        <v>77</v>
      </c>
      <c r="B21" s="195" t="s">
        <v>216</v>
      </c>
      <c r="C21" s="188">
        <v>800</v>
      </c>
      <c r="D21" s="188" t="s">
        <v>217</v>
      </c>
      <c r="E21" s="188"/>
      <c r="F21" s="123"/>
      <c r="G21" s="123"/>
      <c r="H21" s="123"/>
      <c r="I21" s="123"/>
      <c r="J21" s="123"/>
      <c r="K21" s="123"/>
      <c r="L21" s="123"/>
      <c r="M21" s="124">
        <v>20</v>
      </c>
      <c r="N21" s="123"/>
    </row>
    <row r="22" spans="1:14" x14ac:dyDescent="0.2">
      <c r="B22" s="196" t="s">
        <v>2</v>
      </c>
      <c r="C22" s="197">
        <f>SUM(C2:C18)</f>
        <v>24900</v>
      </c>
      <c r="D22" s="197"/>
      <c r="E22" s="197"/>
      <c r="F22" s="198">
        <f>SUM(F2:F18)</f>
        <v>3890</v>
      </c>
      <c r="G22" s="123">
        <f>SUM(G2:G18)</f>
        <v>17716</v>
      </c>
      <c r="H22" s="123">
        <f>SUM(H2:H18)</f>
        <v>3718</v>
      </c>
      <c r="I22" s="123">
        <f>SUM(I2:I18)</f>
        <v>7277</v>
      </c>
      <c r="J22" s="123">
        <f>SUM(J2:J18)</f>
        <v>12337</v>
      </c>
      <c r="K22" s="123">
        <f>SUM(K2:K19)</f>
        <v>5400</v>
      </c>
      <c r="L22" s="123">
        <f>SUM(L2:L19)</f>
        <v>38</v>
      </c>
      <c r="M22" s="124">
        <f>SUM(M2:M21)</f>
        <v>570</v>
      </c>
      <c r="N22" s="123"/>
    </row>
    <row r="23" spans="1:14" ht="13.5" thickBot="1" x14ac:dyDescent="0.25">
      <c r="F23" t="s">
        <v>202</v>
      </c>
    </row>
    <row r="24" spans="1:14" ht="13.5" thickBot="1" x14ac:dyDescent="0.25">
      <c r="C24" s="180"/>
      <c r="D24" t="s">
        <v>203</v>
      </c>
    </row>
    <row r="25" spans="1:14" ht="13.5" thickBot="1" x14ac:dyDescent="0.25">
      <c r="C25" s="179"/>
      <c r="D25" t="s">
        <v>204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workbookViewId="0">
      <selection activeCell="B7" sqref="B7"/>
    </sheetView>
  </sheetViews>
  <sheetFormatPr defaultRowHeight="12.75" x14ac:dyDescent="0.2"/>
  <cols>
    <col min="1" max="1" width="43.5703125" customWidth="1"/>
    <col min="2" max="2" width="11.42578125" customWidth="1"/>
    <col min="3" max="3" width="13" customWidth="1"/>
    <col min="4" max="5" width="8.85546875" customWidth="1"/>
    <col min="6" max="6" width="12.85546875" customWidth="1"/>
  </cols>
  <sheetData>
    <row r="1" spans="1:7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217" t="s">
        <v>234</v>
      </c>
    </row>
    <row r="2" spans="1:7" x14ac:dyDescent="0.2">
      <c r="A2" s="202" t="s">
        <v>220</v>
      </c>
      <c r="B2" s="186">
        <v>10500</v>
      </c>
      <c r="C2" s="186" t="s">
        <v>179</v>
      </c>
      <c r="D2" s="186" t="s">
        <v>180</v>
      </c>
      <c r="E2" s="185">
        <v>3000</v>
      </c>
      <c r="F2" s="176">
        <v>3000</v>
      </c>
      <c r="G2" s="218"/>
    </row>
    <row r="3" spans="1:7" x14ac:dyDescent="0.2">
      <c r="A3" s="215" t="s">
        <v>230</v>
      </c>
      <c r="B3" s="216">
        <v>150</v>
      </c>
      <c r="C3" s="216"/>
      <c r="D3" s="216">
        <v>100</v>
      </c>
      <c r="E3" s="193">
        <v>150</v>
      </c>
      <c r="F3" s="176">
        <v>150</v>
      </c>
      <c r="G3" s="218"/>
    </row>
    <row r="4" spans="1:7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218"/>
    </row>
    <row r="5" spans="1:7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218"/>
    </row>
    <row r="6" spans="1:7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218"/>
    </row>
    <row r="7" spans="1:7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218"/>
    </row>
    <row r="8" spans="1:7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218"/>
    </row>
    <row r="9" spans="1:7" x14ac:dyDescent="0.2">
      <c r="A9" s="123" t="s">
        <v>190</v>
      </c>
      <c r="B9" s="190">
        <v>800</v>
      </c>
      <c r="C9" s="190" t="s">
        <v>191</v>
      </c>
      <c r="D9" s="190"/>
      <c r="E9" s="123">
        <f>B9*D9/100</f>
        <v>0</v>
      </c>
      <c r="F9" s="176">
        <v>0</v>
      </c>
      <c r="G9" s="218"/>
    </row>
    <row r="10" spans="1:7" x14ac:dyDescent="0.2">
      <c r="A10" s="123" t="s">
        <v>193</v>
      </c>
      <c r="B10" s="190">
        <v>1000</v>
      </c>
      <c r="C10" s="190" t="s">
        <v>226</v>
      </c>
      <c r="D10" s="190">
        <v>100</v>
      </c>
      <c r="E10" s="123">
        <v>1000</v>
      </c>
      <c r="F10" s="210">
        <v>1000</v>
      </c>
      <c r="G10" s="219"/>
    </row>
    <row r="11" spans="1:7" x14ac:dyDescent="0.2">
      <c r="A11" s="109" t="s">
        <v>228</v>
      </c>
      <c r="B11" s="190">
        <v>500</v>
      </c>
      <c r="C11" s="190"/>
      <c r="D11" s="190">
        <v>100</v>
      </c>
      <c r="E11" s="123">
        <f>B11*D11/100</f>
        <v>500</v>
      </c>
      <c r="F11" s="176">
        <v>500</v>
      </c>
      <c r="G11" s="218"/>
    </row>
    <row r="12" spans="1:7" x14ac:dyDescent="0.2">
      <c r="A12" s="123" t="s">
        <v>200</v>
      </c>
      <c r="B12" s="123">
        <v>1600</v>
      </c>
      <c r="C12" s="123" t="s">
        <v>201</v>
      </c>
      <c r="D12" s="123">
        <v>20</v>
      </c>
      <c r="E12" s="123">
        <f>B12*D12/100</f>
        <v>320</v>
      </c>
      <c r="F12" s="176">
        <v>0</v>
      </c>
      <c r="G12" s="218"/>
    </row>
    <row r="13" spans="1:7" x14ac:dyDescent="0.2">
      <c r="A13" s="208" t="s">
        <v>216</v>
      </c>
      <c r="B13" s="206">
        <v>900</v>
      </c>
      <c r="C13" s="206" t="s">
        <v>217</v>
      </c>
      <c r="D13" s="207">
        <v>15</v>
      </c>
      <c r="E13" s="207">
        <f>B13*D13/100</f>
        <v>135</v>
      </c>
      <c r="F13" s="176">
        <v>900</v>
      </c>
      <c r="G13" s="218"/>
    </row>
    <row r="14" spans="1:7" x14ac:dyDescent="0.2">
      <c r="A14" s="195" t="s">
        <v>210</v>
      </c>
      <c r="B14" s="188">
        <v>50</v>
      </c>
      <c r="C14" s="188"/>
      <c r="D14" s="188">
        <v>100</v>
      </c>
      <c r="E14" s="123">
        <f>B14*D14/100</f>
        <v>50</v>
      </c>
      <c r="F14" s="176">
        <v>50</v>
      </c>
      <c r="G14" s="218"/>
    </row>
    <row r="15" spans="1:7" x14ac:dyDescent="0.2">
      <c r="A15" s="195" t="s">
        <v>223</v>
      </c>
      <c r="B15" s="188">
        <v>1700</v>
      </c>
      <c r="C15" s="188" t="s">
        <v>221</v>
      </c>
      <c r="D15" s="188" t="s">
        <v>94</v>
      </c>
      <c r="E15" s="123">
        <v>170</v>
      </c>
      <c r="F15" s="211">
        <v>170</v>
      </c>
      <c r="G15" s="220">
        <v>170</v>
      </c>
    </row>
    <row r="16" spans="1:7" x14ac:dyDescent="0.2">
      <c r="A16" s="208" t="s">
        <v>224</v>
      </c>
      <c r="B16" s="206">
        <v>450</v>
      </c>
      <c r="C16" s="206" t="s">
        <v>221</v>
      </c>
      <c r="D16" s="206"/>
      <c r="E16" s="207">
        <v>350</v>
      </c>
      <c r="F16" s="176">
        <v>450</v>
      </c>
      <c r="G16" s="218"/>
    </row>
    <row r="17" spans="1:7" x14ac:dyDescent="0.2">
      <c r="A17" s="195" t="s">
        <v>231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218"/>
    </row>
    <row r="18" spans="1:7" x14ac:dyDescent="0.2">
      <c r="A18" s="195" t="s">
        <v>233</v>
      </c>
      <c r="B18" s="188">
        <v>1550</v>
      </c>
      <c r="C18" s="188"/>
      <c r="D18" s="188">
        <v>100</v>
      </c>
      <c r="E18" s="123">
        <v>1550</v>
      </c>
      <c r="F18" s="176">
        <v>1550</v>
      </c>
      <c r="G18" s="218">
        <v>1000</v>
      </c>
    </row>
    <row r="19" spans="1:7" x14ac:dyDescent="0.2">
      <c r="A19" s="195" t="s">
        <v>227</v>
      </c>
      <c r="B19" s="188">
        <v>300</v>
      </c>
      <c r="C19" s="188"/>
      <c r="D19" s="188">
        <v>100</v>
      </c>
      <c r="E19" s="123">
        <v>300</v>
      </c>
      <c r="F19" s="176">
        <v>300</v>
      </c>
      <c r="G19" s="218"/>
    </row>
    <row r="20" spans="1:7" x14ac:dyDescent="0.2">
      <c r="A20" s="196" t="s">
        <v>2</v>
      </c>
      <c r="B20" s="197">
        <f>SUM(B2:B12)</f>
        <v>19551</v>
      </c>
      <c r="C20" s="197"/>
      <c r="D20" s="197"/>
      <c r="E20" s="198">
        <f>SUM(E2:E19)</f>
        <v>12126</v>
      </c>
      <c r="F20" s="212">
        <f>SUM(F2:F19)</f>
        <v>13371</v>
      </c>
      <c r="G20" s="221"/>
    </row>
    <row r="21" spans="1:7" ht="51.75" thickBot="1" x14ac:dyDescent="0.25">
      <c r="E21" s="213" t="s">
        <v>202</v>
      </c>
      <c r="F21" s="214" t="s">
        <v>229</v>
      </c>
    </row>
    <row r="22" spans="1:7" ht="13.5" thickBot="1" x14ac:dyDescent="0.25">
      <c r="B22" s="180"/>
      <c r="C22" t="s">
        <v>203</v>
      </c>
    </row>
    <row r="23" spans="1:7" ht="13.5" thickBot="1" x14ac:dyDescent="0.25">
      <c r="B23" s="179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>
      <selection activeCell="L14" sqref="L14"/>
    </sheetView>
  </sheetViews>
  <sheetFormatPr defaultRowHeight="12.75" x14ac:dyDescent="0.2"/>
  <cols>
    <col min="1" max="1" width="50.85546875" customWidth="1"/>
  </cols>
  <sheetData>
    <row r="1" spans="1:10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181" t="s">
        <v>235</v>
      </c>
      <c r="H1" s="181" t="s">
        <v>236</v>
      </c>
      <c r="I1" s="181" t="s">
        <v>245</v>
      </c>
    </row>
    <row r="2" spans="1:10" x14ac:dyDescent="0.2">
      <c r="A2" s="202" t="s">
        <v>220</v>
      </c>
      <c r="B2" s="200">
        <v>10500</v>
      </c>
      <c r="C2" s="200" t="s">
        <v>179</v>
      </c>
      <c r="D2" s="200" t="s">
        <v>237</v>
      </c>
      <c r="E2" s="185">
        <v>3000</v>
      </c>
      <c r="F2" s="176">
        <v>3000</v>
      </c>
      <c r="G2" s="123">
        <v>3000</v>
      </c>
      <c r="H2" s="123">
        <v>330.5</v>
      </c>
      <c r="I2" s="123">
        <v>347.43</v>
      </c>
    </row>
    <row r="3" spans="1:10" x14ac:dyDescent="0.2">
      <c r="A3" s="215" t="s">
        <v>230</v>
      </c>
      <c r="B3" s="149">
        <v>150</v>
      </c>
      <c r="C3" s="149"/>
      <c r="D3" s="149">
        <v>100</v>
      </c>
      <c r="E3" s="193">
        <v>150</v>
      </c>
      <c r="F3" s="176">
        <v>150</v>
      </c>
      <c r="G3" s="123">
        <v>150</v>
      </c>
      <c r="H3" s="123">
        <v>100</v>
      </c>
      <c r="I3" s="123">
        <v>99.710999999999999</v>
      </c>
    </row>
    <row r="4" spans="1:10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123">
        <v>800</v>
      </c>
      <c r="H4" s="123">
        <v>773</v>
      </c>
      <c r="I4" s="123">
        <v>722.97799999999995</v>
      </c>
    </row>
    <row r="5" spans="1:10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123">
        <v>251</v>
      </c>
      <c r="H5" s="123">
        <v>204.5</v>
      </c>
      <c r="I5" s="123">
        <v>204.49</v>
      </c>
    </row>
    <row r="6" spans="1:10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183">
        <v>750</v>
      </c>
      <c r="H6" s="183">
        <v>115</v>
      </c>
      <c r="I6" s="183">
        <v>462.15899999999999</v>
      </c>
    </row>
    <row r="7" spans="1:10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123">
        <v>1200</v>
      </c>
      <c r="H7" s="123">
        <v>444</v>
      </c>
      <c r="I7" s="123">
        <v>466.27300000000002</v>
      </c>
    </row>
    <row r="8" spans="1:10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123">
        <v>2400</v>
      </c>
      <c r="H8" s="123">
        <v>0</v>
      </c>
      <c r="I8" s="123">
        <v>0</v>
      </c>
    </row>
    <row r="9" spans="1:10" x14ac:dyDescent="0.2">
      <c r="A9" s="123" t="s">
        <v>193</v>
      </c>
      <c r="B9" s="190">
        <v>1000</v>
      </c>
      <c r="C9" s="190" t="s">
        <v>226</v>
      </c>
      <c r="D9" s="190">
        <v>100</v>
      </c>
      <c r="E9" s="123">
        <v>1000</v>
      </c>
      <c r="F9" s="210">
        <v>1000</v>
      </c>
      <c r="G9" s="123">
        <v>2770</v>
      </c>
      <c r="H9" s="123">
        <v>1069</v>
      </c>
      <c r="I9" s="123">
        <v>2129.6570000000002</v>
      </c>
      <c r="J9" t="s">
        <v>248</v>
      </c>
    </row>
    <row r="10" spans="1:10" x14ac:dyDescent="0.2">
      <c r="A10" s="109" t="s">
        <v>228</v>
      </c>
      <c r="B10" s="190">
        <v>500</v>
      </c>
      <c r="C10" s="190"/>
      <c r="D10" s="190">
        <v>100</v>
      </c>
      <c r="E10" s="123">
        <f>B10*D10/100</f>
        <v>500</v>
      </c>
      <c r="F10" s="176">
        <v>500</v>
      </c>
      <c r="G10" s="123">
        <v>500</v>
      </c>
      <c r="H10" s="123">
        <v>267</v>
      </c>
      <c r="I10" s="123">
        <v>267.02999999999997</v>
      </c>
    </row>
    <row r="11" spans="1:10" x14ac:dyDescent="0.2">
      <c r="A11" s="208" t="s">
        <v>216</v>
      </c>
      <c r="B11" s="206">
        <v>900</v>
      </c>
      <c r="C11" s="206" t="s">
        <v>217</v>
      </c>
      <c r="D11" s="207">
        <v>15</v>
      </c>
      <c r="E11" s="207">
        <f>B11*D11/100</f>
        <v>135</v>
      </c>
      <c r="F11" s="176">
        <v>900</v>
      </c>
      <c r="G11" s="123">
        <v>0</v>
      </c>
      <c r="H11" s="123">
        <v>0</v>
      </c>
      <c r="I11" s="123">
        <v>0</v>
      </c>
    </row>
    <row r="12" spans="1:10" x14ac:dyDescent="0.2">
      <c r="A12" s="195" t="s">
        <v>210</v>
      </c>
      <c r="B12" s="188">
        <v>50</v>
      </c>
      <c r="C12" s="188"/>
      <c r="D12" s="188">
        <v>100</v>
      </c>
      <c r="E12" s="123">
        <f>B12*D12/100</f>
        <v>50</v>
      </c>
      <c r="F12" s="176">
        <v>50</v>
      </c>
      <c r="G12" s="123">
        <v>100</v>
      </c>
      <c r="H12" s="123">
        <v>33</v>
      </c>
      <c r="I12" s="123">
        <v>63.790999999999997</v>
      </c>
    </row>
    <row r="13" spans="1:10" x14ac:dyDescent="0.2">
      <c r="A13" s="195" t="s">
        <v>223</v>
      </c>
      <c r="B13" s="188">
        <v>1700</v>
      </c>
      <c r="C13" s="188" t="s">
        <v>221</v>
      </c>
      <c r="D13" s="188" t="s">
        <v>94</v>
      </c>
      <c r="E13" s="123">
        <v>170</v>
      </c>
      <c r="F13" s="211">
        <v>170</v>
      </c>
      <c r="G13" s="123">
        <v>0</v>
      </c>
      <c r="H13" s="123">
        <v>0</v>
      </c>
      <c r="I13" s="123">
        <v>0</v>
      </c>
    </row>
    <row r="14" spans="1:10" x14ac:dyDescent="0.2">
      <c r="A14" s="208" t="s">
        <v>224</v>
      </c>
      <c r="B14" s="206">
        <v>450</v>
      </c>
      <c r="C14" s="206" t="s">
        <v>221</v>
      </c>
      <c r="D14" s="206"/>
      <c r="E14" s="207">
        <v>350</v>
      </c>
      <c r="F14" s="176">
        <v>450</v>
      </c>
      <c r="G14" s="123">
        <v>250</v>
      </c>
      <c r="H14" s="123">
        <v>214</v>
      </c>
      <c r="I14" s="123">
        <v>213.98</v>
      </c>
    </row>
    <row r="15" spans="1:10" x14ac:dyDescent="0.2">
      <c r="A15" s="195" t="s">
        <v>231</v>
      </c>
      <c r="B15" s="188">
        <v>300</v>
      </c>
      <c r="C15" s="188"/>
      <c r="D15" s="188">
        <v>100</v>
      </c>
      <c r="E15" s="123">
        <v>300</v>
      </c>
      <c r="F15" s="176">
        <v>300</v>
      </c>
      <c r="G15" s="123">
        <v>300</v>
      </c>
      <c r="H15" s="123">
        <v>45</v>
      </c>
      <c r="I15" s="123">
        <v>45.085999999999999</v>
      </c>
    </row>
    <row r="16" spans="1:10" x14ac:dyDescent="0.2">
      <c r="A16" s="195" t="s">
        <v>233</v>
      </c>
      <c r="B16" s="188">
        <v>1550</v>
      </c>
      <c r="C16" s="188"/>
      <c r="D16" s="188">
        <v>100</v>
      </c>
      <c r="E16" s="123">
        <v>1550</v>
      </c>
      <c r="F16" s="176">
        <v>1550</v>
      </c>
      <c r="G16" s="123">
        <v>1550</v>
      </c>
      <c r="H16" s="123">
        <v>1466</v>
      </c>
      <c r="I16" s="123">
        <v>1500.2819999999999</v>
      </c>
    </row>
    <row r="17" spans="1:9" x14ac:dyDescent="0.2">
      <c r="A17" s="195" t="s">
        <v>227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123">
        <v>80</v>
      </c>
      <c r="H17" s="123">
        <v>47.5</v>
      </c>
      <c r="I17" s="123">
        <v>57.213000000000001</v>
      </c>
    </row>
    <row r="18" spans="1:9" x14ac:dyDescent="0.2">
      <c r="A18" s="196" t="s">
        <v>2</v>
      </c>
      <c r="B18" s="197">
        <f>SUM(B2:B10)</f>
        <v>17151</v>
      </c>
      <c r="C18" s="197"/>
      <c r="D18" s="197"/>
      <c r="E18" s="198">
        <f>SUM(E2:E17)</f>
        <v>11806</v>
      </c>
      <c r="F18" s="212">
        <f>SUM(F2:F17)</f>
        <v>13371</v>
      </c>
      <c r="G18" s="222">
        <f>SUM(G2:G17)</f>
        <v>14101</v>
      </c>
      <c r="H18" s="222">
        <f>SUM(H2:H17)</f>
        <v>5108.5</v>
      </c>
      <c r="I18" s="222">
        <f>SUM(I2:I17)</f>
        <v>6580.08</v>
      </c>
    </row>
  </sheetData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topLeftCell="B7" zoomScale="115" zoomScaleNormal="115" workbookViewId="0">
      <selection activeCell="E5" sqref="E5"/>
    </sheetView>
  </sheetViews>
  <sheetFormatPr defaultRowHeight="12.75" x14ac:dyDescent="0.2"/>
  <cols>
    <col min="1" max="1" width="58.140625" customWidth="1"/>
    <col min="2" max="2" width="8.140625" customWidth="1"/>
    <col min="3" max="3" width="7.85546875" customWidth="1"/>
    <col min="4" max="4" width="7.5703125" customWidth="1"/>
    <col min="6" max="6" width="14.85546875" customWidth="1"/>
    <col min="7" max="7" width="9" customWidth="1"/>
  </cols>
  <sheetData>
    <row r="1" spans="1:9" ht="38.25" x14ac:dyDescent="0.2">
      <c r="A1" s="182" t="s">
        <v>238</v>
      </c>
      <c r="B1" s="182" t="s">
        <v>260</v>
      </c>
      <c r="C1" s="182" t="s">
        <v>261</v>
      </c>
      <c r="D1" s="182" t="s">
        <v>259</v>
      </c>
      <c r="E1" s="181" t="s">
        <v>1</v>
      </c>
      <c r="F1" s="181" t="s">
        <v>173</v>
      </c>
      <c r="G1" s="181" t="s">
        <v>174</v>
      </c>
      <c r="H1" s="181" t="s">
        <v>240</v>
      </c>
      <c r="I1" s="209" t="s">
        <v>258</v>
      </c>
    </row>
    <row r="2" spans="1:9" x14ac:dyDescent="0.2">
      <c r="A2" s="202" t="s">
        <v>243</v>
      </c>
      <c r="B2" s="202">
        <v>3392</v>
      </c>
      <c r="C2" s="202">
        <v>6121</v>
      </c>
      <c r="D2" s="223">
        <v>37</v>
      </c>
      <c r="E2" s="200">
        <v>17000</v>
      </c>
      <c r="F2" s="226" t="s">
        <v>239</v>
      </c>
      <c r="G2" s="200" t="s">
        <v>237</v>
      </c>
      <c r="H2" s="185">
        <v>2000</v>
      </c>
      <c r="I2" s="176">
        <v>2000</v>
      </c>
    </row>
    <row r="3" spans="1:9" x14ac:dyDescent="0.2">
      <c r="A3" s="183" t="s">
        <v>167</v>
      </c>
      <c r="B3" s="183">
        <v>2212</v>
      </c>
      <c r="C3" s="183">
        <v>5169</v>
      </c>
      <c r="D3" s="224">
        <v>44</v>
      </c>
      <c r="E3" s="189">
        <v>200</v>
      </c>
      <c r="F3" s="227" t="s">
        <v>94</v>
      </c>
      <c r="G3" s="189">
        <v>100</v>
      </c>
      <c r="H3" s="183">
        <v>200</v>
      </c>
      <c r="I3" s="176">
        <v>200</v>
      </c>
    </row>
    <row r="4" spans="1:9" x14ac:dyDescent="0.2">
      <c r="A4" s="183" t="s">
        <v>268</v>
      </c>
      <c r="B4" s="183">
        <v>2212</v>
      </c>
      <c r="C4" s="183">
        <v>6121</v>
      </c>
      <c r="D4" s="224">
        <v>45</v>
      </c>
      <c r="E4" s="183">
        <v>8750</v>
      </c>
      <c r="F4" s="228" t="s">
        <v>262</v>
      </c>
      <c r="G4" s="183" t="s">
        <v>94</v>
      </c>
      <c r="H4" s="183">
        <v>8750</v>
      </c>
      <c r="I4" s="176">
        <v>8750</v>
      </c>
    </row>
    <row r="5" spans="1:9" x14ac:dyDescent="0.2">
      <c r="A5" s="183" t="s">
        <v>244</v>
      </c>
      <c r="B5" s="183">
        <v>2219</v>
      </c>
      <c r="C5" s="183">
        <v>6121</v>
      </c>
      <c r="D5" s="224">
        <v>46</v>
      </c>
      <c r="E5" s="183">
        <v>1700</v>
      </c>
      <c r="F5" s="228" t="s">
        <v>263</v>
      </c>
      <c r="G5" s="183">
        <v>70</v>
      </c>
      <c r="H5" s="183">
        <f>E5*G5/100</f>
        <v>1190</v>
      </c>
      <c r="I5" s="176">
        <v>1300</v>
      </c>
    </row>
    <row r="6" spans="1:9" x14ac:dyDescent="0.2">
      <c r="A6" s="183" t="s">
        <v>193</v>
      </c>
      <c r="B6" s="183">
        <v>5512</v>
      </c>
      <c r="C6" s="183">
        <v>6121</v>
      </c>
      <c r="D6" s="224">
        <v>12</v>
      </c>
      <c r="E6" s="183">
        <v>2800</v>
      </c>
      <c r="F6" s="228"/>
      <c r="G6" s="183">
        <v>100</v>
      </c>
      <c r="H6" s="183">
        <v>1000</v>
      </c>
      <c r="I6" s="210">
        <v>1000</v>
      </c>
    </row>
    <row r="7" spans="1:9" x14ac:dyDescent="0.2">
      <c r="A7" s="183" t="s">
        <v>228</v>
      </c>
      <c r="B7" s="183">
        <v>3319</v>
      </c>
      <c r="C7" s="183">
        <v>6119</v>
      </c>
      <c r="D7" s="224">
        <v>53</v>
      </c>
      <c r="E7" s="183">
        <v>500</v>
      </c>
      <c r="F7" s="228"/>
      <c r="G7" s="183">
        <v>100</v>
      </c>
      <c r="H7" s="183">
        <f>E7*G7/100</f>
        <v>500</v>
      </c>
      <c r="I7" s="176">
        <v>500</v>
      </c>
    </row>
    <row r="8" spans="1:9" x14ac:dyDescent="0.2">
      <c r="A8" s="183" t="s">
        <v>241</v>
      </c>
      <c r="B8" s="183">
        <v>3631</v>
      </c>
      <c r="C8" s="183">
        <v>6121</v>
      </c>
      <c r="D8" s="224">
        <v>58</v>
      </c>
      <c r="E8" s="183">
        <v>7200</v>
      </c>
      <c r="F8" s="228" t="s">
        <v>246</v>
      </c>
      <c r="G8" s="183">
        <v>60</v>
      </c>
      <c r="H8" s="183">
        <f>E8*G8/100</f>
        <v>4320</v>
      </c>
      <c r="I8" s="176">
        <v>4500</v>
      </c>
    </row>
    <row r="9" spans="1:9" x14ac:dyDescent="0.2">
      <c r="A9" s="123" t="s">
        <v>249</v>
      </c>
      <c r="B9" s="123">
        <v>2219</v>
      </c>
      <c r="C9" s="123">
        <v>6121</v>
      </c>
      <c r="D9" s="224">
        <v>47</v>
      </c>
      <c r="E9" s="190">
        <v>2400</v>
      </c>
      <c r="F9" s="229" t="s">
        <v>265</v>
      </c>
      <c r="G9" s="190">
        <v>20</v>
      </c>
      <c r="H9" s="123">
        <v>480</v>
      </c>
      <c r="I9" s="176">
        <v>480</v>
      </c>
    </row>
    <row r="10" spans="1:9" x14ac:dyDescent="0.2">
      <c r="A10" s="195" t="s">
        <v>242</v>
      </c>
      <c r="B10" s="195">
        <v>2212</v>
      </c>
      <c r="C10" s="195">
        <v>5169</v>
      </c>
      <c r="D10" s="225"/>
      <c r="E10" s="188">
        <v>350</v>
      </c>
      <c r="F10" s="230"/>
      <c r="G10" s="188">
        <v>100</v>
      </c>
      <c r="H10" s="123">
        <v>350</v>
      </c>
      <c r="I10" s="176">
        <v>350</v>
      </c>
    </row>
    <row r="11" spans="1:9" x14ac:dyDescent="0.2">
      <c r="A11" s="195" t="s">
        <v>247</v>
      </c>
      <c r="B11" s="195">
        <v>3613</v>
      </c>
      <c r="C11" s="195">
        <v>5169</v>
      </c>
      <c r="D11" s="225">
        <v>60</v>
      </c>
      <c r="E11" s="188">
        <v>300</v>
      </c>
      <c r="F11" s="230" t="s">
        <v>266</v>
      </c>
      <c r="G11" s="188">
        <v>100</v>
      </c>
      <c r="H11" s="123">
        <v>300</v>
      </c>
      <c r="I11" s="176">
        <v>300</v>
      </c>
    </row>
    <row r="12" spans="1:9" x14ac:dyDescent="0.2">
      <c r="A12" s="195" t="s">
        <v>231</v>
      </c>
      <c r="B12" s="195">
        <v>3412</v>
      </c>
      <c r="C12" s="195">
        <v>6121</v>
      </c>
      <c r="D12" s="225">
        <v>33</v>
      </c>
      <c r="E12" s="188">
        <v>500</v>
      </c>
      <c r="F12" s="230"/>
      <c r="G12" s="188">
        <v>100</v>
      </c>
      <c r="H12" s="123">
        <v>500</v>
      </c>
      <c r="I12" s="176">
        <v>500</v>
      </c>
    </row>
    <row r="13" spans="1:9" x14ac:dyDescent="0.2">
      <c r="A13" s="195" t="s">
        <v>269</v>
      </c>
      <c r="B13" s="195">
        <v>3113</v>
      </c>
      <c r="C13" s="195">
        <v>6121</v>
      </c>
      <c r="D13" s="225">
        <v>56</v>
      </c>
      <c r="E13" s="188">
        <v>2500</v>
      </c>
      <c r="F13" s="230" t="s">
        <v>267</v>
      </c>
      <c r="G13" s="188" t="s">
        <v>94</v>
      </c>
      <c r="H13" s="123">
        <v>2500</v>
      </c>
      <c r="I13" s="176">
        <v>2500</v>
      </c>
    </row>
    <row r="14" spans="1:9" x14ac:dyDescent="0.2">
      <c r="A14" s="195" t="s">
        <v>250</v>
      </c>
      <c r="B14" s="195">
        <v>2219</v>
      </c>
      <c r="C14" s="195">
        <v>6121</v>
      </c>
      <c r="D14" s="225">
        <v>61</v>
      </c>
      <c r="E14" s="188">
        <v>1000</v>
      </c>
      <c r="F14" s="230" t="s">
        <v>189</v>
      </c>
      <c r="G14" s="188" t="s">
        <v>94</v>
      </c>
      <c r="H14" s="123">
        <v>1000</v>
      </c>
      <c r="I14" s="176">
        <v>1000</v>
      </c>
    </row>
    <row r="15" spans="1:9" x14ac:dyDescent="0.2">
      <c r="A15" s="195" t="s">
        <v>251</v>
      </c>
      <c r="B15" s="195">
        <v>3722</v>
      </c>
      <c r="C15" s="195">
        <v>5137</v>
      </c>
      <c r="D15" s="225">
        <v>59</v>
      </c>
      <c r="E15" s="188">
        <v>1000</v>
      </c>
      <c r="F15" s="230" t="s">
        <v>252</v>
      </c>
      <c r="G15" s="188" t="s">
        <v>94</v>
      </c>
      <c r="H15" s="123">
        <v>1000</v>
      </c>
      <c r="I15" s="176">
        <v>1000</v>
      </c>
    </row>
    <row r="16" spans="1:9" x14ac:dyDescent="0.2">
      <c r="A16" s="195" t="s">
        <v>264</v>
      </c>
      <c r="B16" s="195">
        <v>3613</v>
      </c>
      <c r="C16" s="195">
        <v>6121</v>
      </c>
      <c r="D16" s="225">
        <v>62</v>
      </c>
      <c r="E16" s="188">
        <v>4000</v>
      </c>
      <c r="F16" s="230" t="s">
        <v>253</v>
      </c>
      <c r="G16" s="188" t="s">
        <v>94</v>
      </c>
      <c r="H16" s="123">
        <v>500</v>
      </c>
      <c r="I16" s="176">
        <v>500</v>
      </c>
    </row>
    <row r="17" spans="1:9" x14ac:dyDescent="0.2">
      <c r="A17" s="195" t="s">
        <v>254</v>
      </c>
      <c r="B17" s="195">
        <v>3639</v>
      </c>
      <c r="C17" s="195">
        <v>5137</v>
      </c>
      <c r="D17" s="225"/>
      <c r="E17" s="188">
        <v>500</v>
      </c>
      <c r="F17" s="230" t="s">
        <v>255</v>
      </c>
      <c r="G17" s="188" t="s">
        <v>94</v>
      </c>
      <c r="H17" s="123">
        <v>500</v>
      </c>
      <c r="I17" s="176">
        <v>500</v>
      </c>
    </row>
    <row r="18" spans="1:9" x14ac:dyDescent="0.2">
      <c r="A18" s="195" t="s">
        <v>256</v>
      </c>
      <c r="B18" s="195">
        <v>3412</v>
      </c>
      <c r="C18" s="195">
        <v>5169</v>
      </c>
      <c r="D18" s="225">
        <v>57</v>
      </c>
      <c r="E18" s="188">
        <v>700</v>
      </c>
      <c r="F18" s="230" t="s">
        <v>257</v>
      </c>
      <c r="G18" s="188" t="s">
        <v>94</v>
      </c>
      <c r="H18" s="123">
        <v>700</v>
      </c>
      <c r="I18" s="176">
        <v>700</v>
      </c>
    </row>
    <row r="19" spans="1:9" x14ac:dyDescent="0.2">
      <c r="A19" s="195" t="s">
        <v>227</v>
      </c>
      <c r="B19" s="195">
        <v>3412</v>
      </c>
      <c r="C19" s="195">
        <v>5493</v>
      </c>
      <c r="D19" s="225">
        <v>55</v>
      </c>
      <c r="E19" s="188">
        <v>300</v>
      </c>
      <c r="F19" s="230"/>
      <c r="G19" s="188">
        <v>100</v>
      </c>
      <c r="H19" s="123">
        <v>300</v>
      </c>
      <c r="I19" s="176">
        <v>300</v>
      </c>
    </row>
    <row r="20" spans="1:9" x14ac:dyDescent="0.2">
      <c r="A20" s="196" t="s">
        <v>2</v>
      </c>
      <c r="B20" s="196"/>
      <c r="C20" s="196"/>
      <c r="D20" s="196"/>
      <c r="E20" s="197">
        <f>SUM(E2:E19)</f>
        <v>51700</v>
      </c>
      <c r="F20" s="197"/>
      <c r="G20" s="197"/>
      <c r="H20" s="198">
        <f>SUM(H2:H19)</f>
        <v>26090</v>
      </c>
      <c r="I20" s="212">
        <f>SUM(I2:I19)</f>
        <v>26380</v>
      </c>
    </row>
    <row r="21" spans="1:9" ht="13.5" thickBot="1" x14ac:dyDescent="0.25"/>
    <row r="22" spans="1:9" ht="13.5" thickBot="1" x14ac:dyDescent="0.25">
      <c r="E22" s="180"/>
      <c r="F22" t="s">
        <v>203</v>
      </c>
    </row>
    <row r="23" spans="1:9" ht="13.5" thickBot="1" x14ac:dyDescent="0.25">
      <c r="E23" s="179"/>
      <c r="F23" t="s">
        <v>204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3"/>
  <sheetViews>
    <sheetView workbookViewId="0">
      <selection activeCell="F2" sqref="F2"/>
    </sheetView>
  </sheetViews>
  <sheetFormatPr defaultRowHeight="12.75" x14ac:dyDescent="0.2"/>
  <cols>
    <col min="1" max="1" width="43.85546875" customWidth="1"/>
    <col min="2" max="2" width="8.140625" customWidth="1"/>
    <col min="3" max="3" width="13.140625" customWidth="1"/>
    <col min="4" max="4" width="10" customWidth="1"/>
    <col min="5" max="5" width="10.5703125" customWidth="1"/>
    <col min="6" max="7" width="10.42578125" customWidth="1"/>
    <col min="8" max="8" width="8.42578125" customWidth="1"/>
    <col min="9" max="9" width="8.140625" customWidth="1"/>
    <col min="10" max="10" width="8.85546875" customWidth="1"/>
  </cols>
  <sheetData>
    <row r="1" spans="1:11" ht="38.25" x14ac:dyDescent="0.2">
      <c r="A1" s="182" t="s">
        <v>238</v>
      </c>
      <c r="B1" s="181" t="s">
        <v>1</v>
      </c>
      <c r="C1" s="181" t="s">
        <v>173</v>
      </c>
      <c r="D1" s="181" t="s">
        <v>174</v>
      </c>
      <c r="E1" s="181" t="s">
        <v>240</v>
      </c>
      <c r="F1" s="209" t="s">
        <v>270</v>
      </c>
      <c r="G1" s="181" t="s">
        <v>271</v>
      </c>
      <c r="H1" s="201" t="s">
        <v>272</v>
      </c>
      <c r="I1" s="201" t="s">
        <v>273</v>
      </c>
      <c r="J1" s="201" t="s">
        <v>274</v>
      </c>
      <c r="K1" s="201" t="s">
        <v>296</v>
      </c>
    </row>
    <row r="2" spans="1:11" x14ac:dyDescent="0.2">
      <c r="A2" s="202" t="s">
        <v>243</v>
      </c>
      <c r="B2" s="200">
        <v>17000</v>
      </c>
      <c r="C2" s="226" t="s">
        <v>239</v>
      </c>
      <c r="D2" s="200" t="s">
        <v>237</v>
      </c>
      <c r="E2" s="185">
        <v>2000</v>
      </c>
      <c r="F2" s="176">
        <v>2000</v>
      </c>
      <c r="G2" s="185"/>
      <c r="H2" s="238">
        <v>36.299999999999997</v>
      </c>
      <c r="I2" s="238">
        <v>36.299999999999997</v>
      </c>
      <c r="J2" s="238">
        <v>36.299999999999997</v>
      </c>
      <c r="K2" s="235">
        <v>36.299999999999997</v>
      </c>
    </row>
    <row r="3" spans="1:11" x14ac:dyDescent="0.2">
      <c r="A3" s="183" t="s">
        <v>167</v>
      </c>
      <c r="B3" s="189">
        <v>200</v>
      </c>
      <c r="C3" s="227" t="s">
        <v>94</v>
      </c>
      <c r="D3" s="189">
        <v>100</v>
      </c>
      <c r="E3" s="183">
        <v>200</v>
      </c>
      <c r="F3" s="176">
        <v>200</v>
      </c>
      <c r="G3" s="183">
        <v>600</v>
      </c>
      <c r="H3" s="237">
        <v>0</v>
      </c>
      <c r="I3" s="237">
        <v>0</v>
      </c>
      <c r="J3" s="237">
        <v>30.25</v>
      </c>
      <c r="K3" s="235">
        <v>30.25</v>
      </c>
    </row>
    <row r="4" spans="1:11" x14ac:dyDescent="0.2">
      <c r="A4" s="183" t="s">
        <v>268</v>
      </c>
      <c r="B4" s="183">
        <v>8750</v>
      </c>
      <c r="C4" s="228" t="s">
        <v>262</v>
      </c>
      <c r="D4" s="183" t="s">
        <v>94</v>
      </c>
      <c r="E4" s="183">
        <v>8750</v>
      </c>
      <c r="F4" s="176">
        <v>8750</v>
      </c>
      <c r="G4" s="183"/>
      <c r="H4" s="237">
        <v>48.4</v>
      </c>
      <c r="I4" s="237">
        <v>58.567</v>
      </c>
      <c r="J4" s="237">
        <v>592.81320000000005</v>
      </c>
      <c r="K4" s="235">
        <v>592.81320000000005</v>
      </c>
    </row>
    <row r="5" spans="1:11" x14ac:dyDescent="0.2">
      <c r="A5" s="183" t="s">
        <v>244</v>
      </c>
      <c r="B5" s="183">
        <v>1700</v>
      </c>
      <c r="C5" s="228" t="s">
        <v>263</v>
      </c>
      <c r="D5" s="183">
        <v>70</v>
      </c>
      <c r="E5" s="183">
        <f>B5*D5/100</f>
        <v>1190</v>
      </c>
      <c r="F5" s="176">
        <v>1300</v>
      </c>
      <c r="G5" s="183"/>
      <c r="H5" s="237">
        <v>36.299999999999997</v>
      </c>
      <c r="I5" s="237">
        <v>36.299999999999997</v>
      </c>
      <c r="J5" s="237">
        <v>36.299999999999997</v>
      </c>
      <c r="K5" s="235">
        <v>36.299999999999997</v>
      </c>
    </row>
    <row r="6" spans="1:11" x14ac:dyDescent="0.2">
      <c r="A6" s="183" t="s">
        <v>193</v>
      </c>
      <c r="B6" s="183">
        <v>2800</v>
      </c>
      <c r="C6" s="228"/>
      <c r="D6" s="183">
        <v>100</v>
      </c>
      <c r="E6" s="183">
        <v>1000</v>
      </c>
      <c r="F6" s="210">
        <v>1000</v>
      </c>
      <c r="G6" s="183"/>
      <c r="H6" s="237">
        <v>852.68600000000004</v>
      </c>
      <c r="I6" s="237">
        <v>852.68600000000004</v>
      </c>
      <c r="J6" s="237">
        <v>852.68600000000004</v>
      </c>
      <c r="K6" s="235">
        <v>840.58605999999997</v>
      </c>
    </row>
    <row r="7" spans="1:11" x14ac:dyDescent="0.2">
      <c r="A7" s="183" t="s">
        <v>228</v>
      </c>
      <c r="B7" s="183">
        <v>500</v>
      </c>
      <c r="C7" s="228"/>
      <c r="D7" s="183">
        <v>100</v>
      </c>
      <c r="E7" s="183">
        <f>B7*D7/100</f>
        <v>500</v>
      </c>
      <c r="F7" s="176">
        <v>500</v>
      </c>
      <c r="G7" s="183"/>
      <c r="H7" s="237">
        <v>0</v>
      </c>
      <c r="I7" s="237">
        <v>0</v>
      </c>
      <c r="J7" s="237">
        <v>168.61349999999999</v>
      </c>
      <c r="K7" s="235">
        <v>510.63936000000001</v>
      </c>
    </row>
    <row r="8" spans="1:11" x14ac:dyDescent="0.2">
      <c r="A8" s="183" t="s">
        <v>241</v>
      </c>
      <c r="B8" s="183">
        <v>7200</v>
      </c>
      <c r="C8" s="228" t="s">
        <v>246</v>
      </c>
      <c r="D8" s="183">
        <v>60</v>
      </c>
      <c r="E8" s="183">
        <f>B8*D8/100</f>
        <v>4320</v>
      </c>
      <c r="F8" s="176">
        <v>4500</v>
      </c>
      <c r="G8" s="183"/>
      <c r="H8" s="237">
        <v>0</v>
      </c>
      <c r="I8" s="237">
        <v>49.95</v>
      </c>
      <c r="J8" s="237">
        <v>7090.1162899999999</v>
      </c>
      <c r="K8" s="236">
        <v>7090.1162899999999</v>
      </c>
    </row>
    <row r="9" spans="1:11" x14ac:dyDescent="0.2">
      <c r="A9" s="207" t="s">
        <v>249</v>
      </c>
      <c r="B9" s="232">
        <v>2400</v>
      </c>
      <c r="C9" s="233" t="s">
        <v>265</v>
      </c>
      <c r="D9" s="232">
        <v>20</v>
      </c>
      <c r="E9" s="207">
        <v>480</v>
      </c>
      <c r="F9" s="176">
        <v>480</v>
      </c>
      <c r="G9" s="207"/>
      <c r="H9" s="238">
        <v>7.8650000000000002</v>
      </c>
      <c r="I9" s="238">
        <v>7.8650000000000002</v>
      </c>
      <c r="J9" s="238">
        <v>7.8650000000000002</v>
      </c>
      <c r="K9" s="236">
        <v>7.8650000000000002</v>
      </c>
    </row>
    <row r="10" spans="1:11" ht="13.5" thickBot="1" x14ac:dyDescent="0.25">
      <c r="A10" s="195" t="s">
        <v>242</v>
      </c>
      <c r="B10" s="188">
        <v>350</v>
      </c>
      <c r="C10" s="230"/>
      <c r="D10" s="188">
        <v>100</v>
      </c>
      <c r="E10" s="123">
        <v>350</v>
      </c>
      <c r="F10" s="176">
        <v>350</v>
      </c>
      <c r="G10" s="123"/>
      <c r="H10" s="235">
        <v>0</v>
      </c>
      <c r="I10" s="235">
        <v>0</v>
      </c>
      <c r="J10" s="236">
        <v>0</v>
      </c>
      <c r="K10" s="235">
        <v>0</v>
      </c>
    </row>
    <row r="11" spans="1:11" ht="13.5" thickBot="1" x14ac:dyDescent="0.25">
      <c r="A11" s="180" t="s">
        <v>247</v>
      </c>
      <c r="B11" s="180">
        <v>300</v>
      </c>
      <c r="C11" s="180" t="s">
        <v>266</v>
      </c>
      <c r="D11" s="180">
        <v>100</v>
      </c>
      <c r="E11" s="180">
        <v>300</v>
      </c>
      <c r="F11" s="180">
        <v>300</v>
      </c>
      <c r="G11" s="180"/>
      <c r="H11" s="180">
        <v>0</v>
      </c>
      <c r="I11" s="237">
        <v>38.72</v>
      </c>
      <c r="J11" s="237">
        <v>193.81</v>
      </c>
      <c r="K11" s="236">
        <v>193.81</v>
      </c>
    </row>
    <row r="12" spans="1:11" x14ac:dyDescent="0.2">
      <c r="A12" s="237" t="s">
        <v>231</v>
      </c>
      <c r="B12" s="237">
        <v>500</v>
      </c>
      <c r="C12" s="237"/>
      <c r="D12" s="237">
        <v>100</v>
      </c>
      <c r="E12" s="237">
        <v>500</v>
      </c>
      <c r="F12" s="237">
        <v>500</v>
      </c>
      <c r="G12" s="237"/>
      <c r="H12" s="237">
        <v>0</v>
      </c>
      <c r="I12" s="237">
        <v>193.34729999999999</v>
      </c>
      <c r="J12" s="237">
        <v>193.34729999999999</v>
      </c>
      <c r="K12" s="236">
        <v>492.5077</v>
      </c>
    </row>
    <row r="13" spans="1:11" x14ac:dyDescent="0.2">
      <c r="A13" s="208" t="s">
        <v>269</v>
      </c>
      <c r="B13" s="206">
        <v>6600</v>
      </c>
      <c r="C13" s="231" t="s">
        <v>267</v>
      </c>
      <c r="D13" s="206" t="s">
        <v>94</v>
      </c>
      <c r="E13" s="207">
        <v>2500</v>
      </c>
      <c r="F13" s="176">
        <v>2500</v>
      </c>
      <c r="G13" s="207">
        <v>6000</v>
      </c>
      <c r="H13" s="238">
        <v>72.599999999999994</v>
      </c>
      <c r="I13" s="238">
        <v>1743.70937</v>
      </c>
      <c r="J13" s="238">
        <v>2560.9495200000001</v>
      </c>
      <c r="K13" s="236">
        <v>2560.9495200000001</v>
      </c>
    </row>
    <row r="14" spans="1:11" x14ac:dyDescent="0.2">
      <c r="A14" s="237" t="s">
        <v>250</v>
      </c>
      <c r="B14" s="237">
        <v>1000</v>
      </c>
      <c r="C14" s="237" t="s">
        <v>189</v>
      </c>
      <c r="D14" s="237" t="s">
        <v>94</v>
      </c>
      <c r="E14" s="237">
        <v>1000</v>
      </c>
      <c r="F14" s="237">
        <v>1000</v>
      </c>
      <c r="G14" s="237"/>
      <c r="H14" s="237">
        <v>0</v>
      </c>
      <c r="I14" s="237">
        <v>202.97749999999999</v>
      </c>
      <c r="J14" s="237">
        <v>202.97749999999999</v>
      </c>
      <c r="K14" s="236">
        <v>762.81546000000003</v>
      </c>
    </row>
    <row r="15" spans="1:11" x14ac:dyDescent="0.2">
      <c r="A15" s="195" t="s">
        <v>251</v>
      </c>
      <c r="B15" s="188">
        <v>1000</v>
      </c>
      <c r="C15" s="230" t="s">
        <v>252</v>
      </c>
      <c r="D15" s="188" t="s">
        <v>94</v>
      </c>
      <c r="E15" s="123">
        <v>1000</v>
      </c>
      <c r="F15" s="176">
        <v>1000</v>
      </c>
      <c r="G15" s="123"/>
      <c r="H15" s="235">
        <v>0</v>
      </c>
      <c r="I15" s="235">
        <v>0</v>
      </c>
      <c r="J15" s="236">
        <v>0</v>
      </c>
      <c r="K15" s="236">
        <v>0</v>
      </c>
    </row>
    <row r="16" spans="1:11" x14ac:dyDescent="0.2">
      <c r="A16" s="237" t="s">
        <v>264</v>
      </c>
      <c r="B16" s="237">
        <v>4000</v>
      </c>
      <c r="C16" s="237" t="s">
        <v>253</v>
      </c>
      <c r="D16" s="237" t="s">
        <v>94</v>
      </c>
      <c r="E16" s="237">
        <v>500</v>
      </c>
      <c r="F16" s="237">
        <v>500</v>
      </c>
      <c r="G16" s="237"/>
      <c r="H16" s="237">
        <v>0</v>
      </c>
      <c r="I16" s="237">
        <v>0</v>
      </c>
      <c r="J16" s="237">
        <v>55.5</v>
      </c>
      <c r="K16" s="236">
        <v>115</v>
      </c>
    </row>
    <row r="17" spans="1:11" ht="13.5" thickBot="1" x14ac:dyDescent="0.25">
      <c r="A17" s="237" t="s">
        <v>254</v>
      </c>
      <c r="B17" s="237">
        <v>500</v>
      </c>
      <c r="C17" s="237" t="s">
        <v>255</v>
      </c>
      <c r="D17" s="237" t="s">
        <v>94</v>
      </c>
      <c r="E17" s="237">
        <v>500</v>
      </c>
      <c r="F17" s="237">
        <v>500</v>
      </c>
      <c r="G17" s="237"/>
      <c r="H17" s="237">
        <v>0</v>
      </c>
      <c r="I17" s="237">
        <v>357.19900000000001</v>
      </c>
      <c r="J17" s="237">
        <v>377.30833999999999</v>
      </c>
      <c r="K17" s="236">
        <v>424.50833999999998</v>
      </c>
    </row>
    <row r="18" spans="1:11" ht="13.5" thickBot="1" x14ac:dyDescent="0.25">
      <c r="A18" s="180" t="s">
        <v>256</v>
      </c>
      <c r="B18" s="180">
        <v>700</v>
      </c>
      <c r="C18" s="180" t="s">
        <v>257</v>
      </c>
      <c r="D18" s="180" t="s">
        <v>94</v>
      </c>
      <c r="E18" s="180">
        <v>700</v>
      </c>
      <c r="F18" s="180">
        <v>700</v>
      </c>
      <c r="G18" s="180"/>
      <c r="H18" s="180">
        <v>0</v>
      </c>
      <c r="I18" s="180">
        <v>0</v>
      </c>
      <c r="J18" s="180">
        <v>0</v>
      </c>
      <c r="K18" s="236">
        <v>406.49</v>
      </c>
    </row>
    <row r="19" spans="1:11" ht="13.5" thickBot="1" x14ac:dyDescent="0.25">
      <c r="A19" s="180" t="s">
        <v>227</v>
      </c>
      <c r="B19" s="180">
        <v>300</v>
      </c>
      <c r="C19" s="180"/>
      <c r="D19" s="180">
        <v>100</v>
      </c>
      <c r="E19" s="180">
        <v>300</v>
      </c>
      <c r="F19" s="180">
        <v>300</v>
      </c>
      <c r="G19" s="180"/>
      <c r="H19" s="180">
        <v>0</v>
      </c>
      <c r="I19" s="180">
        <v>0</v>
      </c>
      <c r="J19" s="180">
        <v>63.040999999999997</v>
      </c>
      <c r="K19" s="236">
        <v>63.040999999999997</v>
      </c>
    </row>
    <row r="20" spans="1:11" x14ac:dyDescent="0.2">
      <c r="A20" s="196" t="s">
        <v>2</v>
      </c>
      <c r="B20" s="197">
        <f>SUM(B2:B19)</f>
        <v>55800</v>
      </c>
      <c r="C20" s="197"/>
      <c r="D20" s="197"/>
      <c r="E20" s="198">
        <f>SUM(E2:E19)</f>
        <v>26090</v>
      </c>
      <c r="F20" s="212">
        <f>SUM(F2:F19)</f>
        <v>26380</v>
      </c>
      <c r="G20" s="198">
        <f>F20+G3-F3+G13-F13</f>
        <v>30280</v>
      </c>
      <c r="H20" s="239">
        <f>SUM(H2:H19)</f>
        <v>1054.1510000000001</v>
      </c>
      <c r="I20" s="239">
        <f>SUM(I2:I19)</f>
        <v>3577.6211699999999</v>
      </c>
      <c r="J20" s="239">
        <f>SUM(J2:J19)</f>
        <v>12461.877649999999</v>
      </c>
      <c r="K20" s="239">
        <f>SUM(K2:K19)</f>
        <v>14163.991929999998</v>
      </c>
    </row>
    <row r="21" spans="1:11" ht="13.5" thickBot="1" x14ac:dyDescent="0.25"/>
    <row r="22" spans="1:11" ht="13.5" thickBot="1" x14ac:dyDescent="0.25">
      <c r="B22" s="180"/>
      <c r="C22" t="s">
        <v>203</v>
      </c>
    </row>
    <row r="23" spans="1:11" ht="13.5" thickBot="1" x14ac:dyDescent="0.25">
      <c r="B23" s="234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&amp;L&amp;"Arial,Tučné"&amp;14Příloha č. 6 usnesení ZO č. 3/2023 ze dne 23.2.2023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24"/>
  <sheetViews>
    <sheetView tabSelected="1" zoomScale="166" workbookViewId="0">
      <selection activeCell="I3" sqref="I3"/>
    </sheetView>
  </sheetViews>
  <sheetFormatPr defaultRowHeight="12.75" x14ac:dyDescent="0.2"/>
  <cols>
    <col min="1" max="1" width="55.85546875" customWidth="1"/>
    <col min="2" max="2" width="9.85546875" customWidth="1"/>
    <col min="3" max="3" width="16.140625" customWidth="1"/>
    <col min="4" max="4" width="7.42578125" customWidth="1"/>
    <col min="5" max="5" width="12.5703125" customWidth="1"/>
    <col min="6" max="6" width="10.42578125" customWidth="1"/>
    <col min="7" max="7" width="9.7109375" customWidth="1"/>
    <col min="8" max="8" width="9.140625" customWidth="1"/>
  </cols>
  <sheetData>
    <row r="1" spans="1:8" ht="39" thickBot="1" x14ac:dyDescent="0.25">
      <c r="A1" s="241" t="s">
        <v>298</v>
      </c>
      <c r="B1" s="242" t="s">
        <v>1</v>
      </c>
      <c r="C1" s="242" t="s">
        <v>173</v>
      </c>
      <c r="D1" s="242" t="s">
        <v>45</v>
      </c>
      <c r="E1" s="242" t="s">
        <v>174</v>
      </c>
      <c r="F1" s="247" t="s">
        <v>270</v>
      </c>
      <c r="G1" s="247" t="s">
        <v>297</v>
      </c>
      <c r="H1" s="287" t="s">
        <v>299</v>
      </c>
    </row>
    <row r="2" spans="1:8" x14ac:dyDescent="0.2">
      <c r="A2" s="243" t="s">
        <v>281</v>
      </c>
      <c r="B2" s="257">
        <v>14500</v>
      </c>
      <c r="C2" s="248" t="s">
        <v>239</v>
      </c>
      <c r="D2" s="257">
        <v>2900</v>
      </c>
      <c r="E2" s="244">
        <v>80</v>
      </c>
      <c r="F2" s="266">
        <v>18500</v>
      </c>
      <c r="G2" s="266">
        <v>10247</v>
      </c>
      <c r="H2" s="288">
        <v>0</v>
      </c>
    </row>
    <row r="3" spans="1:8" x14ac:dyDescent="0.2">
      <c r="A3" s="245" t="s">
        <v>275</v>
      </c>
      <c r="B3" s="258">
        <v>800</v>
      </c>
      <c r="C3" s="183" t="s">
        <v>94</v>
      </c>
      <c r="D3" s="258"/>
      <c r="E3" s="255">
        <v>100</v>
      </c>
      <c r="F3" s="267">
        <v>800</v>
      </c>
      <c r="G3" s="267">
        <v>30</v>
      </c>
      <c r="H3" s="288">
        <v>0</v>
      </c>
    </row>
    <row r="4" spans="1:8" x14ac:dyDescent="0.2">
      <c r="A4" s="245" t="s">
        <v>276</v>
      </c>
      <c r="B4" s="258">
        <v>12300</v>
      </c>
      <c r="C4" s="249" t="s">
        <v>290</v>
      </c>
      <c r="D4" s="258">
        <v>9000</v>
      </c>
      <c r="E4" s="256" t="s">
        <v>294</v>
      </c>
      <c r="F4" s="267">
        <v>12600</v>
      </c>
      <c r="G4" s="267">
        <v>12427</v>
      </c>
      <c r="H4" s="288">
        <v>0</v>
      </c>
    </row>
    <row r="5" spans="1:8" x14ac:dyDescent="0.2">
      <c r="A5" s="252" t="s">
        <v>288</v>
      </c>
      <c r="B5" s="258">
        <v>500</v>
      </c>
      <c r="C5" s="183"/>
      <c r="D5" s="258"/>
      <c r="E5" s="240">
        <v>100</v>
      </c>
      <c r="F5" s="267">
        <v>500</v>
      </c>
      <c r="G5" s="267">
        <v>52</v>
      </c>
      <c r="H5" s="288">
        <v>0</v>
      </c>
    </row>
    <row r="6" spans="1:8" x14ac:dyDescent="0.2">
      <c r="A6" s="245" t="s">
        <v>277</v>
      </c>
      <c r="B6" s="258">
        <v>1000</v>
      </c>
      <c r="C6" s="228"/>
      <c r="D6" s="258"/>
      <c r="E6" s="240">
        <v>100</v>
      </c>
      <c r="F6" s="267">
        <v>1000</v>
      </c>
      <c r="G6" s="267">
        <v>216</v>
      </c>
      <c r="H6" s="288">
        <v>0</v>
      </c>
    </row>
    <row r="7" spans="1:8" x14ac:dyDescent="0.2">
      <c r="A7" s="245" t="s">
        <v>284</v>
      </c>
      <c r="B7" s="192">
        <v>2400</v>
      </c>
      <c r="C7" s="286" t="s">
        <v>265</v>
      </c>
      <c r="D7" s="192"/>
      <c r="E7" s="184" t="s">
        <v>94</v>
      </c>
      <c r="F7" s="267">
        <v>2600</v>
      </c>
      <c r="G7" s="267">
        <v>61</v>
      </c>
      <c r="H7" s="288">
        <v>400</v>
      </c>
    </row>
    <row r="8" spans="1:8" x14ac:dyDescent="0.2">
      <c r="A8" s="273" t="s">
        <v>242</v>
      </c>
      <c r="B8" s="189">
        <v>350</v>
      </c>
      <c r="C8" s="227"/>
      <c r="D8" s="189"/>
      <c r="E8" s="189">
        <v>100</v>
      </c>
      <c r="F8" s="267">
        <v>350</v>
      </c>
      <c r="G8" s="267">
        <v>0</v>
      </c>
      <c r="H8" s="288">
        <v>0</v>
      </c>
    </row>
    <row r="9" spans="1:8" x14ac:dyDescent="0.2">
      <c r="A9" s="261" t="s">
        <v>295</v>
      </c>
      <c r="B9" s="262">
        <v>2500</v>
      </c>
      <c r="C9" s="263" t="s">
        <v>291</v>
      </c>
      <c r="D9" s="262">
        <v>1860</v>
      </c>
      <c r="E9" s="264"/>
      <c r="F9" s="268">
        <v>500</v>
      </c>
      <c r="G9" s="268">
        <v>0</v>
      </c>
      <c r="H9" s="288">
        <v>0</v>
      </c>
    </row>
    <row r="10" spans="1:8" x14ac:dyDescent="0.2">
      <c r="A10" s="252" t="s">
        <v>293</v>
      </c>
      <c r="B10" s="258">
        <v>500</v>
      </c>
      <c r="C10" s="249" t="s">
        <v>292</v>
      </c>
      <c r="D10" s="258"/>
      <c r="E10" s="240">
        <v>100</v>
      </c>
      <c r="F10" s="267">
        <v>500</v>
      </c>
      <c r="G10" s="267">
        <v>0</v>
      </c>
      <c r="H10" s="288">
        <v>0</v>
      </c>
    </row>
    <row r="11" spans="1:8" x14ac:dyDescent="0.2">
      <c r="A11" s="274" t="s">
        <v>282</v>
      </c>
      <c r="B11" s="275">
        <v>500</v>
      </c>
      <c r="C11" s="276"/>
      <c r="D11" s="275"/>
      <c r="E11" s="277">
        <v>100</v>
      </c>
      <c r="F11" s="269">
        <v>1000</v>
      </c>
      <c r="G11" s="269">
        <v>401</v>
      </c>
      <c r="H11" s="289">
        <v>0</v>
      </c>
    </row>
    <row r="12" spans="1:8" x14ac:dyDescent="0.2">
      <c r="A12" s="273" t="s">
        <v>280</v>
      </c>
      <c r="B12" s="189">
        <v>6300</v>
      </c>
      <c r="C12" s="227" t="s">
        <v>278</v>
      </c>
      <c r="D12" s="189"/>
      <c r="E12" s="189" t="s">
        <v>94</v>
      </c>
      <c r="F12" s="267">
        <v>7400</v>
      </c>
      <c r="G12" s="267">
        <v>6165</v>
      </c>
      <c r="H12" s="288">
        <v>0</v>
      </c>
    </row>
    <row r="13" spans="1:8" x14ac:dyDescent="0.2">
      <c r="A13" s="278" t="s">
        <v>250</v>
      </c>
      <c r="B13" s="258">
        <v>500</v>
      </c>
      <c r="C13" s="237" t="s">
        <v>189</v>
      </c>
      <c r="D13" s="258"/>
      <c r="E13" s="277" t="s">
        <v>94</v>
      </c>
      <c r="F13" s="270">
        <v>500</v>
      </c>
      <c r="G13" s="270">
        <v>276</v>
      </c>
      <c r="H13" s="289">
        <v>0</v>
      </c>
    </row>
    <row r="14" spans="1:8" x14ac:dyDescent="0.2">
      <c r="A14" s="273" t="s">
        <v>251</v>
      </c>
      <c r="B14" s="189">
        <v>1700</v>
      </c>
      <c r="C14" s="227" t="s">
        <v>252</v>
      </c>
      <c r="D14" s="189">
        <v>1157</v>
      </c>
      <c r="E14" s="189" t="s">
        <v>94</v>
      </c>
      <c r="F14" s="267">
        <v>1700</v>
      </c>
      <c r="G14" s="267">
        <v>134</v>
      </c>
      <c r="H14" s="288">
        <v>0</v>
      </c>
    </row>
    <row r="15" spans="1:8" x14ac:dyDescent="0.2">
      <c r="A15" s="278" t="s">
        <v>285</v>
      </c>
      <c r="B15" s="258">
        <v>2000</v>
      </c>
      <c r="C15" s="237" t="s">
        <v>279</v>
      </c>
      <c r="D15" s="258"/>
      <c r="E15" s="277" t="s">
        <v>94</v>
      </c>
      <c r="F15" s="270">
        <v>2000</v>
      </c>
      <c r="G15" s="270">
        <v>51</v>
      </c>
      <c r="H15" s="289">
        <v>0</v>
      </c>
    </row>
    <row r="16" spans="1:8" x14ac:dyDescent="0.2">
      <c r="A16" s="279" t="s">
        <v>286</v>
      </c>
      <c r="B16" s="280">
        <v>1000</v>
      </c>
      <c r="C16" s="281" t="s">
        <v>255</v>
      </c>
      <c r="D16" s="280"/>
      <c r="E16" s="277" t="s">
        <v>94</v>
      </c>
      <c r="F16" s="271">
        <v>1500</v>
      </c>
      <c r="G16" s="271">
        <v>0</v>
      </c>
      <c r="H16" s="289">
        <v>0</v>
      </c>
    </row>
    <row r="17" spans="1:8" x14ac:dyDescent="0.2">
      <c r="A17" s="282" t="s">
        <v>287</v>
      </c>
      <c r="B17" s="280">
        <v>1000</v>
      </c>
      <c r="C17" s="281"/>
      <c r="D17" s="280"/>
      <c r="E17" s="277"/>
      <c r="F17" s="271">
        <v>1000</v>
      </c>
      <c r="G17" s="271">
        <v>108</v>
      </c>
      <c r="H17" s="289">
        <v>0</v>
      </c>
    </row>
    <row r="18" spans="1:8" x14ac:dyDescent="0.2">
      <c r="A18" s="252" t="s">
        <v>289</v>
      </c>
      <c r="B18" s="258">
        <v>700</v>
      </c>
      <c r="C18" s="183" t="s">
        <v>257</v>
      </c>
      <c r="D18" s="258"/>
      <c r="E18" s="240" t="s">
        <v>94</v>
      </c>
      <c r="F18" s="267">
        <v>700</v>
      </c>
      <c r="G18" s="267">
        <v>669</v>
      </c>
      <c r="H18" s="288">
        <v>0</v>
      </c>
    </row>
    <row r="19" spans="1:8" ht="13.5" thickBot="1" x14ac:dyDescent="0.25">
      <c r="A19" s="283" t="s">
        <v>227</v>
      </c>
      <c r="B19" s="284">
        <v>300</v>
      </c>
      <c r="C19" s="285"/>
      <c r="D19" s="284"/>
      <c r="E19" s="285">
        <v>100</v>
      </c>
      <c r="F19" s="272">
        <v>100</v>
      </c>
      <c r="G19" s="272">
        <v>0</v>
      </c>
      <c r="H19" s="272">
        <v>0</v>
      </c>
    </row>
    <row r="20" spans="1:8" ht="13.5" thickBot="1" x14ac:dyDescent="0.25">
      <c r="A20" s="6" t="s">
        <v>2</v>
      </c>
      <c r="B20" s="246">
        <f>SUM(B2:B19)</f>
        <v>48850</v>
      </c>
      <c r="C20" s="246"/>
      <c r="D20" s="246">
        <f>SUM(D2:D19)</f>
        <v>14917</v>
      </c>
      <c r="E20" s="246"/>
      <c r="F20" s="265">
        <f>SUM(F2:F19)</f>
        <v>53250</v>
      </c>
      <c r="G20" s="265">
        <f>SUM(G2:G19)</f>
        <v>30837</v>
      </c>
      <c r="H20" s="265">
        <f>SUM(H2:H19)</f>
        <v>400</v>
      </c>
    </row>
    <row r="21" spans="1:8" x14ac:dyDescent="0.2">
      <c r="A21" s="250" t="s">
        <v>283</v>
      </c>
      <c r="B21" s="259">
        <v>28000</v>
      </c>
      <c r="C21" s="253"/>
      <c r="D21" s="259"/>
      <c r="E21" s="253"/>
    </row>
    <row r="22" spans="1:8" ht="13.5" thickBot="1" x14ac:dyDescent="0.25">
      <c r="A22" s="251" t="s">
        <v>75</v>
      </c>
      <c r="B22" s="260">
        <f>B21-B20</f>
        <v>-20850</v>
      </c>
      <c r="C22" s="254"/>
      <c r="D22" s="260"/>
      <c r="E22" s="254"/>
    </row>
    <row r="23" spans="1:8" ht="13.5" thickBot="1" x14ac:dyDescent="0.25">
      <c r="B23" s="180"/>
      <c r="C23" t="s">
        <v>203</v>
      </c>
    </row>
    <row r="24" spans="1:8" ht="13.5" thickBot="1" x14ac:dyDescent="0.25">
      <c r="B24" s="234"/>
      <c r="C24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Header>&amp;L&amp;"Arial,Tučné"&amp;14Návrh IK+FV+ RO z 12.2.2024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F2" sqref="F2"/>
    </sheetView>
  </sheetViews>
  <sheetFormatPr defaultRowHeight="12.75" x14ac:dyDescent="0.2"/>
  <cols>
    <col min="1" max="1" width="3.140625" customWidth="1"/>
    <col min="2" max="2" width="62.140625" customWidth="1"/>
    <col min="3" max="3" width="8.5703125" customWidth="1"/>
    <col min="4" max="4" width="11" customWidth="1"/>
    <col min="5" max="5" width="11.85546875" customWidth="1"/>
    <col min="6" max="6" width="12.140625" customWidth="1"/>
    <col min="7" max="7" width="12.5703125" customWidth="1"/>
    <col min="8" max="8" width="28.85546875" customWidth="1"/>
  </cols>
  <sheetData>
    <row r="1" spans="1:9" ht="26.25" thickBot="1" x14ac:dyDescent="0.25">
      <c r="A1" s="27"/>
      <c r="B1" s="1" t="s">
        <v>46</v>
      </c>
      <c r="C1" s="2" t="s">
        <v>1</v>
      </c>
      <c r="D1" s="2" t="s">
        <v>44</v>
      </c>
      <c r="E1" s="2" t="s">
        <v>45</v>
      </c>
      <c r="F1" s="2" t="s">
        <v>49</v>
      </c>
      <c r="G1" s="2" t="s">
        <v>48</v>
      </c>
    </row>
    <row r="2" spans="1:9" x14ac:dyDescent="0.2">
      <c r="A2" s="28" t="s">
        <v>28</v>
      </c>
      <c r="B2" s="3" t="s">
        <v>7</v>
      </c>
      <c r="C2" s="33">
        <v>150</v>
      </c>
      <c r="D2" s="33">
        <v>42544</v>
      </c>
      <c r="E2" s="33"/>
      <c r="F2" s="33"/>
      <c r="G2" s="33">
        <v>42544</v>
      </c>
    </row>
    <row r="3" spans="1:9" x14ac:dyDescent="0.2">
      <c r="A3" s="29" t="s">
        <v>29</v>
      </c>
      <c r="B3" s="13" t="s">
        <v>14</v>
      </c>
      <c r="C3" s="34">
        <v>200</v>
      </c>
      <c r="D3" s="34">
        <v>15000</v>
      </c>
      <c r="E3" s="34">
        <v>0</v>
      </c>
      <c r="F3" s="34"/>
      <c r="G3" s="34">
        <v>15000</v>
      </c>
    </row>
    <row r="4" spans="1:9" x14ac:dyDescent="0.2">
      <c r="A4" s="30" t="s">
        <v>30</v>
      </c>
      <c r="B4" s="15" t="s">
        <v>17</v>
      </c>
      <c r="C4" s="35">
        <v>4555</v>
      </c>
      <c r="D4" s="35">
        <v>28150</v>
      </c>
      <c r="E4" s="34">
        <v>2928600</v>
      </c>
      <c r="F4" s="35">
        <v>3990627.19</v>
      </c>
      <c r="G4" s="35">
        <v>4145220</v>
      </c>
      <c r="H4" t="s">
        <v>52</v>
      </c>
      <c r="I4">
        <f>E4/G4</f>
        <v>0.70650049937035908</v>
      </c>
    </row>
    <row r="5" spans="1:9" x14ac:dyDescent="0.2">
      <c r="A5" s="30" t="s">
        <v>31</v>
      </c>
      <c r="B5" s="15" t="s">
        <v>4</v>
      </c>
      <c r="C5" s="35">
        <v>500</v>
      </c>
      <c r="D5" s="35">
        <v>0</v>
      </c>
      <c r="E5" s="35">
        <v>0</v>
      </c>
      <c r="F5" s="35">
        <v>532693.49</v>
      </c>
      <c r="G5" s="35">
        <v>677130</v>
      </c>
      <c r="H5" t="s">
        <v>53</v>
      </c>
    </row>
    <row r="6" spans="1:9" x14ac:dyDescent="0.2">
      <c r="A6" s="29" t="s">
        <v>32</v>
      </c>
      <c r="B6" s="13" t="s">
        <v>15</v>
      </c>
      <c r="C6" s="34">
        <v>100</v>
      </c>
      <c r="D6" s="34">
        <v>0</v>
      </c>
      <c r="E6" s="34"/>
      <c r="F6" s="34"/>
      <c r="G6" s="34">
        <v>0</v>
      </c>
    </row>
    <row r="7" spans="1:9" x14ac:dyDescent="0.2">
      <c r="A7" s="29" t="s">
        <v>33</v>
      </c>
      <c r="B7" s="13" t="s">
        <v>18</v>
      </c>
      <c r="C7" s="34">
        <v>2100</v>
      </c>
      <c r="D7" s="34">
        <v>0</v>
      </c>
      <c r="E7" s="34">
        <v>0</v>
      </c>
      <c r="F7" s="34">
        <v>965580</v>
      </c>
      <c r="G7" s="34">
        <v>0</v>
      </c>
    </row>
    <row r="8" spans="1:9" x14ac:dyDescent="0.2">
      <c r="A8" s="29" t="s">
        <v>34</v>
      </c>
      <c r="B8" s="13" t="s">
        <v>9</v>
      </c>
      <c r="C8" s="34">
        <v>300</v>
      </c>
      <c r="D8" s="34">
        <v>0</v>
      </c>
      <c r="E8" s="34" t="s">
        <v>47</v>
      </c>
      <c r="F8" s="34">
        <v>358160</v>
      </c>
      <c r="G8" s="34">
        <v>161353</v>
      </c>
      <c r="H8" t="s">
        <v>50</v>
      </c>
    </row>
    <row r="9" spans="1:9" x14ac:dyDescent="0.2">
      <c r="A9" s="30" t="s">
        <v>35</v>
      </c>
      <c r="B9" s="15" t="s">
        <v>10</v>
      </c>
      <c r="C9" s="35">
        <v>1200</v>
      </c>
      <c r="D9" s="35">
        <v>15648</v>
      </c>
      <c r="E9" s="35">
        <v>300000</v>
      </c>
      <c r="F9" s="34">
        <v>1662735</v>
      </c>
      <c r="G9" s="34">
        <v>1252695</v>
      </c>
      <c r="H9" s="37"/>
    </row>
    <row r="10" spans="1:9" x14ac:dyDescent="0.2">
      <c r="A10" s="29" t="s">
        <v>36</v>
      </c>
      <c r="B10" s="13" t="s">
        <v>11</v>
      </c>
      <c r="C10" s="34">
        <v>200</v>
      </c>
      <c r="D10" s="34">
        <v>0</v>
      </c>
      <c r="E10" s="34">
        <v>0</v>
      </c>
      <c r="F10" s="34">
        <v>1730617.25</v>
      </c>
      <c r="G10" s="34">
        <v>1522462</v>
      </c>
      <c r="H10" t="s">
        <v>51</v>
      </c>
    </row>
    <row r="11" spans="1:9" x14ac:dyDescent="0.2">
      <c r="A11" s="29" t="s">
        <v>37</v>
      </c>
      <c r="B11" s="13" t="s">
        <v>16</v>
      </c>
      <c r="C11" s="34">
        <v>200</v>
      </c>
      <c r="D11" s="34">
        <v>24200</v>
      </c>
      <c r="E11" s="34"/>
      <c r="F11" s="34"/>
      <c r="G11" s="34">
        <v>24200</v>
      </c>
    </row>
    <row r="12" spans="1:9" x14ac:dyDescent="0.2">
      <c r="A12" s="29" t="s">
        <v>38</v>
      </c>
      <c r="B12" s="13" t="s">
        <v>5</v>
      </c>
      <c r="C12" s="34">
        <v>75</v>
      </c>
      <c r="D12" s="34">
        <v>0</v>
      </c>
      <c r="E12" s="34"/>
      <c r="F12" s="34">
        <v>73205</v>
      </c>
      <c r="G12" s="34">
        <v>71995</v>
      </c>
    </row>
    <row r="13" spans="1:9" ht="13.5" thickBot="1" x14ac:dyDescent="0.25">
      <c r="A13" s="31" t="s">
        <v>39</v>
      </c>
      <c r="B13" s="20" t="s">
        <v>12</v>
      </c>
      <c r="C13" s="36">
        <v>300</v>
      </c>
      <c r="D13" s="36">
        <v>0</v>
      </c>
      <c r="E13" s="36"/>
      <c r="F13" s="36"/>
      <c r="G13" s="36"/>
    </row>
    <row r="14" spans="1:9" ht="13.5" thickBot="1" x14ac:dyDescent="0.25">
      <c r="A14" s="32"/>
      <c r="B14" s="6" t="s">
        <v>2</v>
      </c>
      <c r="C14" s="38">
        <f>SUM(C2:C13)</f>
        <v>9880</v>
      </c>
      <c r="D14" s="38">
        <f>SUM(D2:D13)</f>
        <v>125542</v>
      </c>
      <c r="E14" s="38">
        <f>SUM(E2:E13)</f>
        <v>3228600</v>
      </c>
      <c r="F14" s="38">
        <f>SUM(F2:F13)</f>
        <v>9313617.9299999997</v>
      </c>
      <c r="G14" s="38">
        <f>SUM(G2:G13)</f>
        <v>7912599</v>
      </c>
    </row>
  </sheetData>
  <phoneticPr fontId="4" type="noConversion"/>
  <pageMargins left="0.31496062992125984" right="0.15748031496062992" top="0.59055118110236227" bottom="0.82677165354330717" header="0.51181102362204722" footer="0.51181102362204722"/>
  <pageSetup paperSize="9" scale="13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11" sqref="B11"/>
    </sheetView>
  </sheetViews>
  <sheetFormatPr defaultRowHeight="12.75" x14ac:dyDescent="0.2"/>
  <cols>
    <col min="1" max="1" width="67.140625" customWidth="1"/>
  </cols>
  <sheetData>
    <row r="1" spans="1:2" ht="30.75" thickBot="1" x14ac:dyDescent="0.3">
      <c r="A1" s="74" t="s">
        <v>80</v>
      </c>
      <c r="B1" s="75" t="s">
        <v>81</v>
      </c>
    </row>
    <row r="2" spans="1:2" ht="14.25" x14ac:dyDescent="0.2">
      <c r="A2" s="76" t="s">
        <v>54</v>
      </c>
      <c r="B2" s="77">
        <v>5000</v>
      </c>
    </row>
    <row r="3" spans="1:2" ht="14.25" x14ac:dyDescent="0.2">
      <c r="A3" s="78" t="s">
        <v>64</v>
      </c>
      <c r="B3" s="79">
        <v>2500</v>
      </c>
    </row>
    <row r="4" spans="1:2" ht="14.25" x14ac:dyDescent="0.2">
      <c r="A4" s="80" t="s">
        <v>57</v>
      </c>
      <c r="B4" s="81">
        <v>2200</v>
      </c>
    </row>
    <row r="5" spans="1:2" ht="14.25" x14ac:dyDescent="0.2">
      <c r="A5" s="78" t="s">
        <v>82</v>
      </c>
      <c r="B5" s="79">
        <v>1400</v>
      </c>
    </row>
    <row r="6" spans="1:2" ht="14.25" x14ac:dyDescent="0.2">
      <c r="A6" s="78" t="s">
        <v>55</v>
      </c>
      <c r="B6" s="82">
        <v>1000</v>
      </c>
    </row>
    <row r="7" spans="1:2" ht="14.25" x14ac:dyDescent="0.2">
      <c r="A7" s="80" t="s">
        <v>56</v>
      </c>
      <c r="B7" s="81">
        <v>700</v>
      </c>
    </row>
    <row r="8" spans="1:2" ht="14.25" x14ac:dyDescent="0.2">
      <c r="A8" s="80" t="s">
        <v>83</v>
      </c>
      <c r="B8" s="81">
        <v>600</v>
      </c>
    </row>
    <row r="9" spans="1:2" ht="14.25" x14ac:dyDescent="0.2">
      <c r="A9" s="80" t="s">
        <v>70</v>
      </c>
      <c r="B9" s="81">
        <v>300</v>
      </c>
    </row>
    <row r="10" spans="1:2" ht="14.25" x14ac:dyDescent="0.2">
      <c r="A10" s="80" t="s">
        <v>84</v>
      </c>
      <c r="B10" s="81">
        <v>800</v>
      </c>
    </row>
    <row r="11" spans="1:2" ht="14.25" x14ac:dyDescent="0.2">
      <c r="A11" s="80" t="s">
        <v>85</v>
      </c>
      <c r="B11" s="81">
        <v>230</v>
      </c>
    </row>
    <row r="12" spans="1:2" ht="14.25" x14ac:dyDescent="0.2">
      <c r="A12" s="80" t="s">
        <v>72</v>
      </c>
      <c r="B12" s="81">
        <v>100</v>
      </c>
    </row>
    <row r="13" spans="1:2" ht="14.25" x14ac:dyDescent="0.2">
      <c r="A13" s="78" t="s">
        <v>86</v>
      </c>
      <c r="B13" s="79">
        <v>100</v>
      </c>
    </row>
    <row r="14" spans="1:2" ht="14.25" x14ac:dyDescent="0.2">
      <c r="A14" s="80" t="s">
        <v>87</v>
      </c>
      <c r="B14" s="81">
        <v>50</v>
      </c>
    </row>
    <row r="15" spans="1:2" ht="14.25" x14ac:dyDescent="0.2">
      <c r="A15" s="83" t="s">
        <v>67</v>
      </c>
      <c r="B15" s="84">
        <v>50</v>
      </c>
    </row>
    <row r="16" spans="1:2" ht="14.25" x14ac:dyDescent="0.2">
      <c r="A16" s="83" t="s">
        <v>88</v>
      </c>
      <c r="B16" s="84">
        <v>30</v>
      </c>
    </row>
    <row r="17" spans="1:2" ht="15.75" thickBot="1" x14ac:dyDescent="0.25">
      <c r="A17" s="83" t="s">
        <v>89</v>
      </c>
      <c r="B17" s="84">
        <v>250</v>
      </c>
    </row>
    <row r="18" spans="1:2" ht="15.75" thickBot="1" x14ac:dyDescent="0.3">
      <c r="A18" s="85" t="s">
        <v>2</v>
      </c>
      <c r="B18" s="86">
        <f>SUM(B2:B17)</f>
        <v>15310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opLeftCell="B1" workbookViewId="0">
      <selection activeCell="B44" sqref="B44"/>
    </sheetView>
  </sheetViews>
  <sheetFormatPr defaultRowHeight="12.75" x14ac:dyDescent="0.2"/>
  <cols>
    <col min="1" max="1" width="5.85546875" customWidth="1"/>
    <col min="2" max="2" width="62.5703125" customWidth="1"/>
    <col min="4" max="4" width="11.42578125" customWidth="1"/>
    <col min="5" max="5" width="10.85546875" customWidth="1"/>
    <col min="6" max="6" width="9.5703125" customWidth="1"/>
  </cols>
  <sheetData>
    <row r="1" spans="1:8" ht="39" thickBot="1" x14ac:dyDescent="0.25">
      <c r="A1" s="24"/>
      <c r="B1" s="1" t="s">
        <v>79</v>
      </c>
      <c r="C1" s="2" t="s">
        <v>1</v>
      </c>
      <c r="D1" s="47" t="s">
        <v>76</v>
      </c>
      <c r="E1" s="63" t="s">
        <v>91</v>
      </c>
      <c r="F1" s="63" t="s">
        <v>90</v>
      </c>
      <c r="G1" s="63" t="s">
        <v>93</v>
      </c>
    </row>
    <row r="2" spans="1:8" x14ac:dyDescent="0.2">
      <c r="A2" s="23" t="s">
        <v>28</v>
      </c>
      <c r="B2" s="43" t="s">
        <v>54</v>
      </c>
      <c r="C2" s="46">
        <v>10000</v>
      </c>
      <c r="D2" s="50">
        <v>5000</v>
      </c>
      <c r="E2" s="50"/>
      <c r="F2" s="72">
        <v>237</v>
      </c>
      <c r="G2" s="72">
        <v>237</v>
      </c>
    </row>
    <row r="3" spans="1:8" x14ac:dyDescent="0.2">
      <c r="A3" s="23" t="s">
        <v>29</v>
      </c>
      <c r="B3" s="39" t="s">
        <v>64</v>
      </c>
      <c r="C3" s="41">
        <v>2500</v>
      </c>
      <c r="D3" s="51">
        <v>2500</v>
      </c>
      <c r="E3" s="51"/>
      <c r="F3" s="73">
        <v>2262</v>
      </c>
      <c r="G3" s="73">
        <v>2262</v>
      </c>
    </row>
    <row r="4" spans="1:8" x14ac:dyDescent="0.2">
      <c r="A4" s="23" t="s">
        <v>30</v>
      </c>
      <c r="B4" s="13" t="s">
        <v>57</v>
      </c>
      <c r="C4" s="14">
        <v>4200</v>
      </c>
      <c r="D4" s="52">
        <v>2200</v>
      </c>
      <c r="E4" s="52"/>
      <c r="F4" s="59">
        <v>0</v>
      </c>
      <c r="G4" s="59">
        <v>0</v>
      </c>
    </row>
    <row r="5" spans="1:8" x14ac:dyDescent="0.2">
      <c r="A5" s="23" t="s">
        <v>31</v>
      </c>
      <c r="B5" s="13" t="s">
        <v>58</v>
      </c>
      <c r="C5" s="14">
        <v>1400</v>
      </c>
      <c r="D5" s="52">
        <v>600</v>
      </c>
      <c r="E5" s="52"/>
      <c r="F5" s="59">
        <v>288</v>
      </c>
      <c r="G5" s="59">
        <v>288</v>
      </c>
    </row>
    <row r="6" spans="1:8" x14ac:dyDescent="0.2">
      <c r="A6" s="23" t="s">
        <v>32</v>
      </c>
      <c r="B6" s="39" t="s">
        <v>55</v>
      </c>
      <c r="C6" s="40">
        <v>750</v>
      </c>
      <c r="D6" s="53">
        <v>1000</v>
      </c>
      <c r="E6" s="53"/>
      <c r="F6" s="59">
        <v>896</v>
      </c>
      <c r="G6" s="59">
        <v>896</v>
      </c>
      <c r="H6" s="65"/>
    </row>
    <row r="7" spans="1:8" x14ac:dyDescent="0.2">
      <c r="A7" s="23" t="s">
        <v>33</v>
      </c>
      <c r="B7" s="13" t="s">
        <v>56</v>
      </c>
      <c r="C7" s="14">
        <v>700</v>
      </c>
      <c r="D7" s="52">
        <v>700</v>
      </c>
      <c r="E7" s="52"/>
      <c r="F7" s="59">
        <v>648</v>
      </c>
      <c r="G7" s="59">
        <v>648</v>
      </c>
    </row>
    <row r="8" spans="1:8" x14ac:dyDescent="0.2">
      <c r="A8" s="23" t="s">
        <v>34</v>
      </c>
      <c r="B8" s="13" t="s">
        <v>66</v>
      </c>
      <c r="C8" s="14">
        <v>700</v>
      </c>
      <c r="D8" s="52">
        <v>0</v>
      </c>
      <c r="E8" s="52"/>
      <c r="F8" s="59"/>
      <c r="G8" s="59">
        <v>0</v>
      </c>
    </row>
    <row r="9" spans="1:8" x14ac:dyDescent="0.2">
      <c r="A9" s="23" t="s">
        <v>35</v>
      </c>
      <c r="B9" s="13" t="s">
        <v>71</v>
      </c>
      <c r="C9" s="14">
        <v>3500</v>
      </c>
      <c r="D9" s="52">
        <v>800</v>
      </c>
      <c r="E9" s="52"/>
      <c r="F9" s="59"/>
      <c r="G9" s="59">
        <v>0</v>
      </c>
    </row>
    <row r="10" spans="1:8" x14ac:dyDescent="0.2">
      <c r="A10" s="23" t="s">
        <v>36</v>
      </c>
      <c r="B10" s="13" t="s">
        <v>63</v>
      </c>
      <c r="C10" s="14">
        <v>150</v>
      </c>
      <c r="D10" s="52">
        <v>230</v>
      </c>
      <c r="E10" s="52"/>
      <c r="F10" s="59"/>
      <c r="G10" s="59"/>
    </row>
    <row r="11" spans="1:8" x14ac:dyDescent="0.2">
      <c r="A11" s="23" t="s">
        <v>37</v>
      </c>
      <c r="B11" s="13" t="s">
        <v>72</v>
      </c>
      <c r="C11" s="14">
        <v>150</v>
      </c>
      <c r="D11" s="52">
        <v>100</v>
      </c>
      <c r="E11" s="52"/>
      <c r="F11" s="59"/>
      <c r="G11" s="59">
        <v>0</v>
      </c>
    </row>
    <row r="12" spans="1:8" x14ac:dyDescent="0.2">
      <c r="A12" s="23" t="s">
        <v>38</v>
      </c>
      <c r="B12" s="39" t="s">
        <v>21</v>
      </c>
      <c r="C12" s="41">
        <v>100</v>
      </c>
      <c r="D12" s="51">
        <v>100</v>
      </c>
      <c r="E12" s="51"/>
      <c r="F12" s="59"/>
      <c r="G12" s="59"/>
    </row>
    <row r="13" spans="1:8" x14ac:dyDescent="0.2">
      <c r="A13" s="23" t="s">
        <v>39</v>
      </c>
      <c r="B13" s="13" t="s">
        <v>73</v>
      </c>
      <c r="C13" s="14">
        <v>1000</v>
      </c>
      <c r="D13" s="52">
        <v>50</v>
      </c>
      <c r="E13" s="52"/>
      <c r="F13" s="59">
        <v>30</v>
      </c>
      <c r="G13" s="59">
        <v>30</v>
      </c>
    </row>
    <row r="14" spans="1:8" x14ac:dyDescent="0.2">
      <c r="A14" s="23" t="s">
        <v>40</v>
      </c>
      <c r="B14" s="13" t="s">
        <v>67</v>
      </c>
      <c r="C14" s="14">
        <v>200</v>
      </c>
      <c r="D14" s="52">
        <v>50</v>
      </c>
      <c r="E14" s="52"/>
      <c r="F14" s="59"/>
      <c r="G14" s="59"/>
    </row>
    <row r="15" spans="1:8" x14ac:dyDescent="0.2">
      <c r="A15" s="23" t="s">
        <v>41</v>
      </c>
      <c r="B15" s="13" t="s">
        <v>59</v>
      </c>
      <c r="C15" s="14">
        <v>900</v>
      </c>
      <c r="D15" s="52">
        <v>30</v>
      </c>
      <c r="E15" s="52"/>
      <c r="F15" s="59"/>
      <c r="G15" s="59" t="s">
        <v>94</v>
      </c>
    </row>
    <row r="16" spans="1:8" x14ac:dyDescent="0.2">
      <c r="A16" s="23" t="s">
        <v>42</v>
      </c>
      <c r="B16" s="42" t="s">
        <v>65</v>
      </c>
      <c r="C16" s="44">
        <v>1300</v>
      </c>
      <c r="D16" s="54">
        <v>0</v>
      </c>
      <c r="E16" s="54"/>
      <c r="F16" s="59"/>
      <c r="G16" s="59">
        <v>0</v>
      </c>
    </row>
    <row r="17" spans="1:8" x14ac:dyDescent="0.2">
      <c r="A17" s="23" t="s">
        <v>61</v>
      </c>
      <c r="B17" s="42" t="s">
        <v>60</v>
      </c>
      <c r="C17" s="45">
        <v>1200</v>
      </c>
      <c r="D17" s="55">
        <v>1400</v>
      </c>
      <c r="E17" s="55"/>
      <c r="F17" s="59"/>
      <c r="G17" s="59">
        <v>1400</v>
      </c>
      <c r="H17" t="s">
        <v>94</v>
      </c>
    </row>
    <row r="18" spans="1:8" x14ac:dyDescent="0.2">
      <c r="A18" s="23" t="s">
        <v>62</v>
      </c>
      <c r="B18" s="42" t="s">
        <v>92</v>
      </c>
      <c r="C18" s="45">
        <v>500</v>
      </c>
      <c r="D18" s="55">
        <v>0</v>
      </c>
      <c r="E18" s="87">
        <v>750</v>
      </c>
      <c r="F18" s="59"/>
      <c r="G18" s="59">
        <v>360</v>
      </c>
    </row>
    <row r="19" spans="1:8" x14ac:dyDescent="0.2">
      <c r="A19" s="23" t="s">
        <v>68</v>
      </c>
      <c r="B19" s="20" t="s">
        <v>74</v>
      </c>
      <c r="C19" s="22">
        <v>500</v>
      </c>
      <c r="D19" s="48">
        <v>0</v>
      </c>
      <c r="E19" s="48"/>
      <c r="F19" s="60"/>
      <c r="G19" s="60"/>
    </row>
    <row r="20" spans="1:8" x14ac:dyDescent="0.2">
      <c r="A20" s="23" t="s">
        <v>69</v>
      </c>
      <c r="B20" s="20" t="s">
        <v>70</v>
      </c>
      <c r="C20" s="22">
        <v>200</v>
      </c>
      <c r="D20" s="49">
        <v>300</v>
      </c>
      <c r="E20" s="49"/>
      <c r="F20" s="61">
        <v>249.99799999999999</v>
      </c>
      <c r="G20" s="61">
        <v>300</v>
      </c>
    </row>
    <row r="21" spans="1:8" ht="13.5" thickBot="1" x14ac:dyDescent="0.25">
      <c r="A21" s="66" t="s">
        <v>77</v>
      </c>
      <c r="B21" s="67" t="s">
        <v>78</v>
      </c>
      <c r="C21" s="68">
        <v>2500</v>
      </c>
      <c r="D21" s="69">
        <v>250</v>
      </c>
      <c r="E21" s="69"/>
      <c r="F21" s="70"/>
      <c r="G21" s="70"/>
    </row>
    <row r="22" spans="1:8" ht="13.5" thickBot="1" x14ac:dyDescent="0.25">
      <c r="A22" s="6"/>
      <c r="B22" s="6" t="s">
        <v>2</v>
      </c>
      <c r="C22" s="8">
        <f>SUM(C2:C20)</f>
        <v>29950</v>
      </c>
      <c r="D22" s="71">
        <f>SUM(D2:D21)</f>
        <v>15310</v>
      </c>
      <c r="E22" s="64">
        <f>D22+E18</f>
        <v>16060</v>
      </c>
      <c r="F22" s="62">
        <f>SUM(F2:F21)</f>
        <v>4610.9979999999996</v>
      </c>
      <c r="G22" s="62">
        <f>SUM(G2:G21)</f>
        <v>6421</v>
      </c>
    </row>
    <row r="23" spans="1:8" ht="13.5" thickBot="1" x14ac:dyDescent="0.25">
      <c r="A23" s="56"/>
      <c r="B23" s="56" t="s">
        <v>3</v>
      </c>
      <c r="C23" s="57">
        <v>17000</v>
      </c>
      <c r="D23" s="58">
        <v>17000</v>
      </c>
      <c r="E23" s="58">
        <v>17000</v>
      </c>
      <c r="F23" s="58">
        <v>17000</v>
      </c>
      <c r="G23" s="58">
        <v>17000</v>
      </c>
    </row>
    <row r="24" spans="1:8" x14ac:dyDescent="0.2">
      <c r="B24" t="s">
        <v>75</v>
      </c>
      <c r="C24">
        <f>C23-C22</f>
        <v>-12950</v>
      </c>
      <c r="D24">
        <f>D23-D22</f>
        <v>1690</v>
      </c>
      <c r="E24">
        <f>E23-E22</f>
        <v>940</v>
      </c>
      <c r="F24">
        <f>F23-F22</f>
        <v>12389.002</v>
      </c>
      <c r="G24">
        <f>G23-G22</f>
        <v>10579</v>
      </c>
    </row>
  </sheetData>
  <phoneticPr fontId="4" type="noConversion"/>
  <pageMargins left="0.34" right="0.2" top="0.984251969" bottom="0.984251969" header="0.52" footer="0.4921259845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zoomScale="150" workbookViewId="0">
      <selection sqref="A1:C16"/>
    </sheetView>
  </sheetViews>
  <sheetFormatPr defaultRowHeight="12.75" x14ac:dyDescent="0.2"/>
  <cols>
    <col min="1" max="1" width="67.85546875" customWidth="1"/>
    <col min="3" max="3" width="11.42578125" customWidth="1"/>
  </cols>
  <sheetData>
    <row r="1" spans="1:3" ht="39" thickBot="1" x14ac:dyDescent="0.25">
      <c r="A1" s="1" t="s">
        <v>99</v>
      </c>
      <c r="B1" s="2" t="s">
        <v>1</v>
      </c>
      <c r="C1" s="2" t="s">
        <v>100</v>
      </c>
    </row>
    <row r="2" spans="1:3" x14ac:dyDescent="0.2">
      <c r="A2" s="43" t="s">
        <v>54</v>
      </c>
      <c r="B2" s="46">
        <v>10000</v>
      </c>
      <c r="C2" s="88">
        <v>10000</v>
      </c>
    </row>
    <row r="3" spans="1:3" x14ac:dyDescent="0.2">
      <c r="A3" s="39" t="s">
        <v>96</v>
      </c>
      <c r="B3" s="41">
        <v>4000</v>
      </c>
      <c r="C3" s="89">
        <v>4000</v>
      </c>
    </row>
    <row r="4" spans="1:3" x14ac:dyDescent="0.2">
      <c r="A4" s="13" t="s">
        <v>97</v>
      </c>
      <c r="B4" s="14">
        <v>1370</v>
      </c>
      <c r="C4" s="90">
        <v>1370</v>
      </c>
    </row>
    <row r="5" spans="1:3" x14ac:dyDescent="0.2">
      <c r="A5" s="13" t="s">
        <v>63</v>
      </c>
      <c r="B5" s="14">
        <v>300</v>
      </c>
      <c r="C5" s="90">
        <v>300</v>
      </c>
    </row>
    <row r="6" spans="1:3" x14ac:dyDescent="0.2">
      <c r="A6" s="13" t="s">
        <v>95</v>
      </c>
      <c r="B6" s="14">
        <v>441</v>
      </c>
      <c r="C6" s="90">
        <v>441</v>
      </c>
    </row>
    <row r="7" spans="1:3" x14ac:dyDescent="0.2">
      <c r="A7" s="13" t="s">
        <v>67</v>
      </c>
      <c r="B7" s="14">
        <v>200</v>
      </c>
      <c r="C7" s="90">
        <v>0</v>
      </c>
    </row>
    <row r="8" spans="1:3" x14ac:dyDescent="0.2">
      <c r="A8" s="13" t="s">
        <v>59</v>
      </c>
      <c r="B8" s="14">
        <v>900</v>
      </c>
      <c r="C8" s="90">
        <v>0</v>
      </c>
    </row>
    <row r="9" spans="1:3" x14ac:dyDescent="0.2">
      <c r="A9" s="42" t="s">
        <v>65</v>
      </c>
      <c r="B9" s="44">
        <v>1300</v>
      </c>
      <c r="C9" s="91">
        <v>0</v>
      </c>
    </row>
    <row r="10" spans="1:3" x14ac:dyDescent="0.2">
      <c r="A10" s="42" t="s">
        <v>98</v>
      </c>
      <c r="B10" s="45">
        <v>6000</v>
      </c>
      <c r="C10" s="92">
        <v>80</v>
      </c>
    </row>
    <row r="11" spans="1:3" x14ac:dyDescent="0.2">
      <c r="A11" s="42" t="s">
        <v>92</v>
      </c>
      <c r="B11" s="45">
        <v>500</v>
      </c>
      <c r="C11" s="92">
        <v>440</v>
      </c>
    </row>
    <row r="12" spans="1:3" x14ac:dyDescent="0.2">
      <c r="A12" s="20" t="s">
        <v>74</v>
      </c>
      <c r="B12" s="22">
        <v>500</v>
      </c>
      <c r="C12" s="22">
        <v>0</v>
      </c>
    </row>
    <row r="13" spans="1:3" ht="13.5" thickBot="1" x14ac:dyDescent="0.25">
      <c r="A13" s="67" t="s">
        <v>78</v>
      </c>
      <c r="B13" s="68">
        <v>2500</v>
      </c>
      <c r="C13" s="93">
        <v>50</v>
      </c>
    </row>
    <row r="14" spans="1:3" ht="13.5" thickBot="1" x14ac:dyDescent="0.25">
      <c r="A14" s="6" t="s">
        <v>2</v>
      </c>
      <c r="B14" s="8">
        <f>SUM(B2:B12)</f>
        <v>25511</v>
      </c>
      <c r="C14" s="94">
        <f>SUM(C2:C13)</f>
        <v>16681</v>
      </c>
    </row>
    <row r="15" spans="1:3" ht="13.5" thickBot="1" x14ac:dyDescent="0.25">
      <c r="A15" s="56" t="s">
        <v>3</v>
      </c>
      <c r="B15" s="57">
        <v>23000</v>
      </c>
      <c r="C15" s="57">
        <v>23000</v>
      </c>
    </row>
    <row r="16" spans="1:3" ht="13.5" thickBot="1" x14ac:dyDescent="0.25">
      <c r="A16" s="95" t="s">
        <v>75</v>
      </c>
      <c r="B16" s="96">
        <f>B15-B14</f>
        <v>-2511</v>
      </c>
      <c r="C16" s="97">
        <f>C15-C14</f>
        <v>6319</v>
      </c>
    </row>
  </sheetData>
  <phoneticPr fontId="4" type="noConversion"/>
  <pageMargins left="0.78740157499999996" right="0.78740157499999996" top="0.984251969" bottom="0.984251969" header="0.4921259845" footer="0.4921259845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>
      <selection activeCell="E21" sqref="E21"/>
    </sheetView>
  </sheetViews>
  <sheetFormatPr defaultRowHeight="12.75" x14ac:dyDescent="0.2"/>
  <cols>
    <col min="1" max="1" width="66.140625" customWidth="1"/>
    <col min="2" max="2" width="12.85546875" customWidth="1"/>
    <col min="3" max="3" width="12.5703125" customWidth="1"/>
    <col min="4" max="4" width="13.85546875" customWidth="1"/>
  </cols>
  <sheetData>
    <row r="1" spans="1:4" ht="29.45" customHeight="1" thickBot="1" x14ac:dyDescent="0.25">
      <c r="A1" s="98" t="s">
        <v>101</v>
      </c>
      <c r="B1" s="99" t="s">
        <v>1</v>
      </c>
      <c r="C1" s="99" t="s">
        <v>102</v>
      </c>
      <c r="D1" s="99" t="s">
        <v>121</v>
      </c>
    </row>
    <row r="2" spans="1:4" ht="15.75" thickBot="1" x14ac:dyDescent="0.25">
      <c r="A2" s="100" t="s">
        <v>103</v>
      </c>
      <c r="B2" s="101">
        <v>10000</v>
      </c>
      <c r="C2" s="102">
        <v>10000</v>
      </c>
      <c r="D2" s="102">
        <v>8887</v>
      </c>
    </row>
    <row r="3" spans="1:4" ht="15.75" thickBot="1" x14ac:dyDescent="0.25">
      <c r="A3" s="100" t="s">
        <v>96</v>
      </c>
      <c r="B3" s="101">
        <v>4000</v>
      </c>
      <c r="C3" s="102">
        <v>4000</v>
      </c>
      <c r="D3" s="102">
        <v>60</v>
      </c>
    </row>
    <row r="4" spans="1:4" ht="15.75" thickBot="1" x14ac:dyDescent="0.25">
      <c r="A4" s="100" t="s">
        <v>97</v>
      </c>
      <c r="B4" s="101">
        <v>1370</v>
      </c>
      <c r="C4" s="102">
        <v>1370</v>
      </c>
      <c r="D4" s="102">
        <v>1264</v>
      </c>
    </row>
    <row r="5" spans="1:4" ht="15.75" thickBot="1" x14ac:dyDescent="0.25">
      <c r="A5" s="100" t="s">
        <v>104</v>
      </c>
      <c r="B5" s="101">
        <v>300</v>
      </c>
      <c r="C5" s="102">
        <v>300</v>
      </c>
      <c r="D5" s="102">
        <v>163</v>
      </c>
    </row>
    <row r="6" spans="1:4" ht="15.75" thickBot="1" x14ac:dyDescent="0.25">
      <c r="A6" s="100" t="s">
        <v>95</v>
      </c>
      <c r="B6" s="101">
        <v>441</v>
      </c>
      <c r="C6" s="102">
        <v>441</v>
      </c>
      <c r="D6" s="102">
        <v>499</v>
      </c>
    </row>
    <row r="7" spans="1:4" ht="15.75" thickBot="1" x14ac:dyDescent="0.25">
      <c r="A7" s="100" t="s">
        <v>98</v>
      </c>
      <c r="B7" s="101">
        <v>6000</v>
      </c>
      <c r="C7" s="102">
        <v>80</v>
      </c>
      <c r="D7" s="102">
        <v>96</v>
      </c>
    </row>
    <row r="8" spans="1:4" ht="15.75" thickBot="1" x14ac:dyDescent="0.25">
      <c r="A8" s="100" t="s">
        <v>92</v>
      </c>
      <c r="B8" s="101">
        <v>500</v>
      </c>
      <c r="C8" s="102">
        <v>440</v>
      </c>
      <c r="D8" s="102">
        <v>326</v>
      </c>
    </row>
    <row r="9" spans="1:4" ht="15.75" thickBot="1" x14ac:dyDescent="0.25">
      <c r="A9" s="100" t="s">
        <v>78</v>
      </c>
      <c r="B9" s="101">
        <v>2500</v>
      </c>
      <c r="C9" s="102">
        <v>2100</v>
      </c>
      <c r="D9" s="102">
        <v>85</v>
      </c>
    </row>
    <row r="10" spans="1:4" ht="16.5" thickBot="1" x14ac:dyDescent="0.25">
      <c r="A10" s="103" t="s">
        <v>2</v>
      </c>
      <c r="B10" s="104">
        <v>22611</v>
      </c>
      <c r="C10" s="105">
        <v>18731</v>
      </c>
      <c r="D10" s="105">
        <v>11259</v>
      </c>
    </row>
    <row r="11" spans="1:4" ht="16.5" thickBot="1" x14ac:dyDescent="0.25">
      <c r="A11" s="103" t="s">
        <v>3</v>
      </c>
      <c r="B11" s="104">
        <v>23000</v>
      </c>
      <c r="C11" s="105">
        <v>23000</v>
      </c>
      <c r="D11" s="105">
        <v>23000</v>
      </c>
    </row>
    <row r="12" spans="1:4" ht="16.5" thickBot="1" x14ac:dyDescent="0.25">
      <c r="A12" s="103" t="s">
        <v>75</v>
      </c>
      <c r="B12" s="104">
        <v>389</v>
      </c>
      <c r="C12" s="105">
        <v>4269</v>
      </c>
      <c r="D12" s="105">
        <v>11741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topLeftCell="A7" zoomScale="145" zoomScaleNormal="145" workbookViewId="0">
      <selection sqref="A1:C13"/>
    </sheetView>
  </sheetViews>
  <sheetFormatPr defaultRowHeight="12.75" x14ac:dyDescent="0.2"/>
  <cols>
    <col min="1" max="1" width="71" customWidth="1"/>
    <col min="2" max="3" width="13.85546875" customWidth="1"/>
    <col min="4" max="4" width="13.140625" customWidth="1"/>
    <col min="5" max="5" width="13.85546875" customWidth="1"/>
    <col min="8" max="8" width="11.140625" bestFit="1" customWidth="1"/>
  </cols>
  <sheetData>
    <row r="1" spans="1:14" ht="39" thickBot="1" x14ac:dyDescent="0.25">
      <c r="A1" s="1" t="s">
        <v>128</v>
      </c>
      <c r="B1" s="2" t="s">
        <v>1</v>
      </c>
      <c r="C1" s="2" t="s">
        <v>100</v>
      </c>
    </row>
    <row r="2" spans="1:14" x14ac:dyDescent="0.2">
      <c r="A2" s="39" t="s">
        <v>96</v>
      </c>
      <c r="B2" s="46">
        <v>111925</v>
      </c>
      <c r="C2" s="133">
        <f>B2-E2-F2-G2</f>
        <v>111925</v>
      </c>
      <c r="E2" s="114"/>
      <c r="F2" s="115"/>
      <c r="I2" s="120"/>
    </row>
    <row r="3" spans="1:14" x14ac:dyDescent="0.2">
      <c r="A3" s="13" t="s">
        <v>120</v>
      </c>
      <c r="B3" s="116">
        <v>45</v>
      </c>
      <c r="C3" s="89">
        <v>45</v>
      </c>
    </row>
    <row r="4" spans="1:14" ht="13.5" thickBot="1" x14ac:dyDescent="0.25">
      <c r="A4" s="117" t="s">
        <v>78</v>
      </c>
      <c r="B4" s="118">
        <v>1600</v>
      </c>
      <c r="C4" s="119">
        <v>1600</v>
      </c>
      <c r="E4">
        <v>1400</v>
      </c>
    </row>
    <row r="5" spans="1:14" x14ac:dyDescent="0.2">
      <c r="A5" s="13" t="s">
        <v>59</v>
      </c>
      <c r="B5" s="14">
        <v>900</v>
      </c>
      <c r="C5" s="90">
        <v>0</v>
      </c>
    </row>
    <row r="6" spans="1:14" x14ac:dyDescent="0.2">
      <c r="A6" s="106" t="s">
        <v>108</v>
      </c>
      <c r="B6" s="14">
        <v>91</v>
      </c>
      <c r="C6" s="90">
        <v>91</v>
      </c>
    </row>
    <row r="7" spans="1:14" x14ac:dyDescent="0.2">
      <c r="A7" s="107" t="s">
        <v>105</v>
      </c>
      <c r="B7" s="14">
        <v>105</v>
      </c>
      <c r="C7" s="90">
        <v>105</v>
      </c>
      <c r="E7">
        <v>3300.5</v>
      </c>
    </row>
    <row r="8" spans="1:14" x14ac:dyDescent="0.2">
      <c r="A8" s="107" t="s">
        <v>98</v>
      </c>
      <c r="B8" s="14">
        <v>4818</v>
      </c>
      <c r="C8" s="90">
        <v>4818</v>
      </c>
    </row>
    <row r="9" spans="1:14" x14ac:dyDescent="0.2">
      <c r="A9" s="42" t="s">
        <v>92</v>
      </c>
      <c r="B9" s="22">
        <v>340</v>
      </c>
      <c r="C9" s="90">
        <v>340</v>
      </c>
    </row>
    <row r="10" spans="1:14" x14ac:dyDescent="0.2">
      <c r="A10" s="135" t="s">
        <v>127</v>
      </c>
      <c r="B10" s="48"/>
      <c r="C10" s="134">
        <v>60</v>
      </c>
    </row>
    <row r="11" spans="1:14" x14ac:dyDescent="0.2">
      <c r="A11" s="20" t="s">
        <v>106</v>
      </c>
      <c r="B11" s="109">
        <v>500</v>
      </c>
      <c r="C11" s="108">
        <v>0</v>
      </c>
    </row>
    <row r="12" spans="1:14" ht="13.5" thickBot="1" x14ac:dyDescent="0.25">
      <c r="A12" s="67" t="s">
        <v>107</v>
      </c>
      <c r="B12" s="110">
        <v>500</v>
      </c>
      <c r="C12" s="113">
        <v>0</v>
      </c>
      <c r="N12">
        <v>6350</v>
      </c>
    </row>
    <row r="13" spans="1:14" ht="13.5" thickBot="1" x14ac:dyDescent="0.25">
      <c r="A13" s="6" t="s">
        <v>2</v>
      </c>
      <c r="B13" s="111">
        <f>SUM(B2:B12)</f>
        <v>120824</v>
      </c>
      <c r="C13" s="112">
        <f>SUM(C2:C12)</f>
        <v>118984</v>
      </c>
      <c r="E13" t="s">
        <v>122</v>
      </c>
      <c r="F13">
        <v>1770</v>
      </c>
      <c r="N13">
        <v>1500</v>
      </c>
    </row>
    <row r="14" spans="1:14" x14ac:dyDescent="0.2">
      <c r="E14" t="s">
        <v>123</v>
      </c>
      <c r="F14">
        <v>17818</v>
      </c>
    </row>
    <row r="15" spans="1:14" x14ac:dyDescent="0.2">
      <c r="E15" s="106" t="s">
        <v>113</v>
      </c>
      <c r="F15">
        <f>SUM(F13:F14)</f>
        <v>19588</v>
      </c>
      <c r="H15">
        <v>48</v>
      </c>
    </row>
    <row r="16" spans="1:14" x14ac:dyDescent="0.2">
      <c r="E16" s="132" t="s">
        <v>124</v>
      </c>
      <c r="F16">
        <v>2500</v>
      </c>
      <c r="H16">
        <v>110</v>
      </c>
    </row>
    <row r="17" spans="1:9" x14ac:dyDescent="0.2">
      <c r="B17" s="121"/>
      <c r="E17" s="132" t="s">
        <v>125</v>
      </c>
      <c r="F17">
        <v>2300</v>
      </c>
      <c r="H17">
        <v>120</v>
      </c>
    </row>
    <row r="18" spans="1:9" x14ac:dyDescent="0.2">
      <c r="E18" s="106" t="s">
        <v>126</v>
      </c>
      <c r="F18">
        <f>F15-F16-F17</f>
        <v>14788</v>
      </c>
      <c r="H18">
        <f>SUM(H15:H17)</f>
        <v>278</v>
      </c>
      <c r="I18">
        <f>H18*1.21</f>
        <v>336.38</v>
      </c>
    </row>
    <row r="19" spans="1:9" x14ac:dyDescent="0.2">
      <c r="A19" s="121">
        <v>2019</v>
      </c>
      <c r="B19" s="123"/>
    </row>
    <row r="20" spans="1:9" x14ac:dyDescent="0.2">
      <c r="A20" s="128" t="s">
        <v>109</v>
      </c>
      <c r="B20" s="127" t="s">
        <v>115</v>
      </c>
      <c r="D20">
        <f>37*1.21</f>
        <v>44.769999999999996</v>
      </c>
    </row>
    <row r="21" spans="1:9" x14ac:dyDescent="0.2">
      <c r="A21" s="123" t="s">
        <v>116</v>
      </c>
      <c r="B21" s="122">
        <v>111425</v>
      </c>
    </row>
    <row r="22" spans="1:9" x14ac:dyDescent="0.2">
      <c r="A22" s="123" t="s">
        <v>117</v>
      </c>
      <c r="B22" s="122">
        <v>500</v>
      </c>
    </row>
    <row r="23" spans="1:9" x14ac:dyDescent="0.2">
      <c r="A23" s="125" t="s">
        <v>113</v>
      </c>
      <c r="B23" s="122">
        <f>SUM(B21:B22)</f>
        <v>111925</v>
      </c>
    </row>
    <row r="25" spans="1:9" x14ac:dyDescent="0.2">
      <c r="A25" t="s">
        <v>119</v>
      </c>
      <c r="B25" s="130"/>
    </row>
    <row r="26" spans="1:9" x14ac:dyDescent="0.2">
      <c r="A26" s="124" t="s">
        <v>110</v>
      </c>
      <c r="B26" s="130">
        <v>58650</v>
      </c>
    </row>
    <row r="27" spans="1:9" x14ac:dyDescent="0.2">
      <c r="A27" s="124" t="s">
        <v>111</v>
      </c>
      <c r="B27" s="131">
        <v>26000</v>
      </c>
    </row>
    <row r="28" spans="1:9" x14ac:dyDescent="0.2">
      <c r="A28" s="129" t="s">
        <v>112</v>
      </c>
      <c r="B28" s="123">
        <v>1500</v>
      </c>
    </row>
    <row r="29" spans="1:9" x14ac:dyDescent="0.2">
      <c r="A29" s="129" t="s">
        <v>114</v>
      </c>
      <c r="B29" s="123">
        <v>6775</v>
      </c>
    </row>
    <row r="30" spans="1:9" x14ac:dyDescent="0.2">
      <c r="A30" s="129" t="s">
        <v>118</v>
      </c>
      <c r="B30" s="123">
        <v>19000</v>
      </c>
    </row>
    <row r="31" spans="1:9" x14ac:dyDescent="0.2">
      <c r="A31" s="129" t="s">
        <v>113</v>
      </c>
      <c r="B31" s="126">
        <f>SUM(B26:B30)</f>
        <v>111925</v>
      </c>
    </row>
    <row r="32" spans="1:9" x14ac:dyDescent="0.2">
      <c r="B32" s="126"/>
    </row>
    <row r="33" spans="2:2" x14ac:dyDescent="0.2">
      <c r="B33" s="126">
        <f>B31+B32</f>
        <v>111925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B1" sqref="B1:H13"/>
    </sheetView>
  </sheetViews>
  <sheetFormatPr defaultRowHeight="12.75" x14ac:dyDescent="0.2"/>
  <cols>
    <col min="1" max="1" width="39.85546875" customWidth="1"/>
    <col min="2" max="3" width="11.85546875" customWidth="1"/>
  </cols>
  <sheetData>
    <row r="1" spans="1:8" ht="39" thickBot="1" x14ac:dyDescent="0.25">
      <c r="A1" s="171" t="s">
        <v>128</v>
      </c>
      <c r="B1" s="63" t="s">
        <v>1</v>
      </c>
      <c r="C1" s="2" t="s">
        <v>102</v>
      </c>
      <c r="D1" s="2" t="s">
        <v>129</v>
      </c>
      <c r="E1" s="2" t="s">
        <v>131</v>
      </c>
      <c r="F1" s="2" t="s">
        <v>130</v>
      </c>
      <c r="G1" s="136" t="s">
        <v>133</v>
      </c>
      <c r="H1" s="136" t="s">
        <v>132</v>
      </c>
    </row>
    <row r="2" spans="1:8" x14ac:dyDescent="0.2">
      <c r="A2" s="164" t="s">
        <v>96</v>
      </c>
      <c r="B2" s="157">
        <v>111925</v>
      </c>
      <c r="C2" s="152">
        <v>111925</v>
      </c>
      <c r="D2" s="133"/>
      <c r="E2" s="133">
        <v>36048</v>
      </c>
      <c r="F2" s="133">
        <v>-19250</v>
      </c>
      <c r="G2" s="137">
        <v>83926</v>
      </c>
      <c r="H2" s="137">
        <v>3000</v>
      </c>
    </row>
    <row r="3" spans="1:8" x14ac:dyDescent="0.2">
      <c r="A3" s="165" t="s">
        <v>120</v>
      </c>
      <c r="B3" s="158">
        <v>14</v>
      </c>
      <c r="C3" s="153">
        <v>45</v>
      </c>
      <c r="D3" s="138"/>
      <c r="E3" s="138">
        <v>14</v>
      </c>
      <c r="F3" s="138"/>
      <c r="G3" s="139">
        <v>14</v>
      </c>
      <c r="H3" s="139"/>
    </row>
    <row r="4" spans="1:8" ht="13.5" thickBot="1" x14ac:dyDescent="0.25">
      <c r="A4" s="166" t="s">
        <v>78</v>
      </c>
      <c r="B4" s="159">
        <v>1600</v>
      </c>
      <c r="C4" s="140">
        <v>1600</v>
      </c>
      <c r="D4" s="140"/>
      <c r="E4" s="140">
        <v>1603</v>
      </c>
      <c r="F4" s="140">
        <v>3</v>
      </c>
      <c r="G4" s="141">
        <v>1603</v>
      </c>
      <c r="H4" s="141"/>
    </row>
    <row r="5" spans="1:8" x14ac:dyDescent="0.2">
      <c r="A5" s="165" t="s">
        <v>59</v>
      </c>
      <c r="B5" s="160">
        <v>900</v>
      </c>
      <c r="C5" s="154">
        <v>0</v>
      </c>
      <c r="D5" s="142"/>
      <c r="E5" s="142"/>
      <c r="F5" s="142"/>
      <c r="G5" s="143">
        <v>0</v>
      </c>
      <c r="H5" s="143"/>
    </row>
    <row r="6" spans="1:8" x14ac:dyDescent="0.2">
      <c r="A6" s="167" t="s">
        <v>108</v>
      </c>
      <c r="B6" s="160">
        <v>91</v>
      </c>
      <c r="C6" s="154">
        <v>91</v>
      </c>
      <c r="D6" s="142">
        <v>6346</v>
      </c>
      <c r="E6" s="142">
        <v>91</v>
      </c>
      <c r="F6" s="142"/>
      <c r="G6" s="143">
        <v>75</v>
      </c>
      <c r="H6" s="143">
        <v>-5800</v>
      </c>
    </row>
    <row r="7" spans="1:8" x14ac:dyDescent="0.2">
      <c r="A7" s="168" t="s">
        <v>105</v>
      </c>
      <c r="B7" s="160">
        <v>105</v>
      </c>
      <c r="C7" s="154">
        <v>105</v>
      </c>
      <c r="D7" s="142">
        <v>10</v>
      </c>
      <c r="E7" s="142">
        <v>101</v>
      </c>
      <c r="F7" s="142"/>
      <c r="G7" s="143">
        <v>114</v>
      </c>
      <c r="H7" s="143"/>
    </row>
    <row r="8" spans="1:8" x14ac:dyDescent="0.2">
      <c r="A8" s="168" t="s">
        <v>98</v>
      </c>
      <c r="B8" s="160">
        <v>4818</v>
      </c>
      <c r="C8" s="154">
        <v>4818</v>
      </c>
      <c r="D8" s="142"/>
      <c r="E8" s="142">
        <v>4463</v>
      </c>
      <c r="F8" s="142">
        <v>550</v>
      </c>
      <c r="G8" s="143">
        <v>4985</v>
      </c>
      <c r="H8" s="143"/>
    </row>
    <row r="9" spans="1:8" x14ac:dyDescent="0.2">
      <c r="A9" s="169" t="s">
        <v>92</v>
      </c>
      <c r="B9" s="161">
        <v>340</v>
      </c>
      <c r="C9" s="154">
        <v>340</v>
      </c>
      <c r="D9" s="142"/>
      <c r="E9" s="142">
        <v>403</v>
      </c>
      <c r="F9" s="142">
        <v>566</v>
      </c>
      <c r="G9" s="143">
        <v>724</v>
      </c>
      <c r="H9" s="143">
        <v>-150</v>
      </c>
    </row>
    <row r="10" spans="1:8" x14ac:dyDescent="0.2">
      <c r="A10" s="170" t="s">
        <v>127</v>
      </c>
      <c r="B10" s="161"/>
      <c r="C10" s="144">
        <v>60</v>
      </c>
      <c r="D10" s="144"/>
      <c r="E10" s="144">
        <v>62</v>
      </c>
      <c r="F10" s="144"/>
      <c r="G10" s="145">
        <v>62</v>
      </c>
      <c r="H10" s="145"/>
    </row>
    <row r="11" spans="1:8" x14ac:dyDescent="0.2">
      <c r="A11" s="165" t="s">
        <v>106</v>
      </c>
      <c r="B11" s="162">
        <v>500</v>
      </c>
      <c r="C11" s="146">
        <v>0</v>
      </c>
      <c r="D11" s="146"/>
      <c r="E11" s="146"/>
      <c r="F11" s="146"/>
      <c r="G11" s="147"/>
      <c r="H11" s="147"/>
    </row>
    <row r="12" spans="1:8" x14ac:dyDescent="0.2">
      <c r="A12" s="165" t="s">
        <v>107</v>
      </c>
      <c r="B12" s="163">
        <v>500</v>
      </c>
      <c r="C12" s="155">
        <v>0</v>
      </c>
      <c r="D12" s="148"/>
      <c r="E12" s="148"/>
      <c r="F12" s="148"/>
      <c r="G12" s="149">
        <v>500</v>
      </c>
      <c r="H12" s="139"/>
    </row>
    <row r="13" spans="1:8" ht="13.5" thickBot="1" x14ac:dyDescent="0.25">
      <c r="A13" s="172" t="s">
        <v>2</v>
      </c>
      <c r="B13" s="150">
        <f t="shared" ref="B13:H13" si="0">SUM(B2:B12)</f>
        <v>120793</v>
      </c>
      <c r="C13" s="156">
        <f t="shared" si="0"/>
        <v>118984</v>
      </c>
      <c r="D13" s="150">
        <f t="shared" si="0"/>
        <v>6356</v>
      </c>
      <c r="E13" s="150">
        <f t="shared" si="0"/>
        <v>42785</v>
      </c>
      <c r="F13" s="150">
        <f t="shared" si="0"/>
        <v>-18131</v>
      </c>
      <c r="G13" s="151">
        <f t="shared" si="0"/>
        <v>92003</v>
      </c>
      <c r="H13" s="151">
        <f t="shared" si="0"/>
        <v>-2950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workbookViewId="0">
      <selection sqref="A1:E10"/>
    </sheetView>
  </sheetViews>
  <sheetFormatPr defaultRowHeight="12.75" x14ac:dyDescent="0.2"/>
  <cols>
    <col min="1" max="1" width="44.42578125" customWidth="1"/>
    <col min="2" max="2" width="13.85546875" customWidth="1"/>
    <col min="3" max="3" width="12.85546875" customWidth="1"/>
    <col min="4" max="4" width="11.5703125" customWidth="1"/>
    <col min="5" max="5" width="10.5703125" customWidth="1"/>
  </cols>
  <sheetData>
    <row r="1" spans="1:8" ht="39" thickBot="1" x14ac:dyDescent="0.25">
      <c r="A1" s="171" t="s">
        <v>134</v>
      </c>
      <c r="B1" s="63" t="s">
        <v>1</v>
      </c>
      <c r="C1" s="2" t="s">
        <v>102</v>
      </c>
      <c r="D1" s="2" t="s">
        <v>135</v>
      </c>
      <c r="E1" s="2" t="s">
        <v>153</v>
      </c>
      <c r="F1" s="2"/>
      <c r="G1" s="136"/>
      <c r="H1" s="136"/>
    </row>
    <row r="2" spans="1:8" x14ac:dyDescent="0.2">
      <c r="A2" s="164" t="s">
        <v>96</v>
      </c>
      <c r="B2" s="175" t="s">
        <v>94</v>
      </c>
      <c r="C2" s="152">
        <v>51000</v>
      </c>
      <c r="D2" s="133"/>
      <c r="E2" s="133"/>
      <c r="F2" s="133"/>
      <c r="G2" s="137"/>
      <c r="H2" s="137"/>
    </row>
    <row r="3" spans="1:8" x14ac:dyDescent="0.2">
      <c r="A3" s="165" t="s">
        <v>139</v>
      </c>
      <c r="B3" s="158">
        <v>0</v>
      </c>
      <c r="C3" s="153">
        <v>0</v>
      </c>
      <c r="D3" s="138"/>
      <c r="E3" s="138"/>
      <c r="F3" s="138"/>
      <c r="G3" s="139"/>
      <c r="H3" s="139"/>
    </row>
    <row r="4" spans="1:8" ht="13.5" thickBot="1" x14ac:dyDescent="0.25">
      <c r="A4" s="168" t="s">
        <v>145</v>
      </c>
      <c r="B4" s="159">
        <v>14000</v>
      </c>
      <c r="C4" s="140">
        <v>9839</v>
      </c>
      <c r="D4" s="140"/>
      <c r="E4" s="140"/>
      <c r="F4" s="140"/>
      <c r="G4" s="141"/>
      <c r="H4" s="141"/>
    </row>
    <row r="5" spans="1:8" x14ac:dyDescent="0.2">
      <c r="A5" s="167" t="s">
        <v>137</v>
      </c>
      <c r="B5" s="160">
        <v>5412</v>
      </c>
      <c r="C5" s="154">
        <v>5412</v>
      </c>
      <c r="D5" s="142"/>
      <c r="E5" s="142"/>
      <c r="F5" s="142"/>
      <c r="G5" s="143"/>
      <c r="H5" s="143"/>
    </row>
    <row r="6" spans="1:8" x14ac:dyDescent="0.2">
      <c r="A6" s="168" t="s">
        <v>138</v>
      </c>
      <c r="B6" s="160">
        <v>1300</v>
      </c>
      <c r="C6" s="154">
        <v>1300</v>
      </c>
      <c r="D6" s="142"/>
      <c r="E6" s="142"/>
      <c r="F6" s="142"/>
      <c r="G6" s="143"/>
      <c r="H6" s="143"/>
    </row>
    <row r="7" spans="1:8" x14ac:dyDescent="0.2">
      <c r="A7" s="168" t="s">
        <v>136</v>
      </c>
      <c r="B7" s="160" t="s">
        <v>94</v>
      </c>
      <c r="C7" s="154">
        <v>120</v>
      </c>
      <c r="D7" s="142"/>
      <c r="E7" s="142"/>
      <c r="F7" s="142"/>
      <c r="G7" s="143"/>
      <c r="H7" s="143"/>
    </row>
    <row r="8" spans="1:8" x14ac:dyDescent="0.2">
      <c r="A8" s="165" t="s">
        <v>155</v>
      </c>
      <c r="B8" s="162">
        <v>0</v>
      </c>
      <c r="C8" s="146">
        <v>400</v>
      </c>
      <c r="D8" s="146"/>
      <c r="E8" s="146"/>
      <c r="F8" s="146"/>
      <c r="G8" s="147"/>
      <c r="H8" s="147"/>
    </row>
    <row r="9" spans="1:8" x14ac:dyDescent="0.2">
      <c r="A9" s="165" t="s">
        <v>154</v>
      </c>
      <c r="B9" s="173">
        <v>0</v>
      </c>
      <c r="C9" s="155">
        <v>100</v>
      </c>
      <c r="D9" s="148"/>
      <c r="E9" s="148"/>
      <c r="F9" s="148"/>
      <c r="G9" s="149"/>
      <c r="H9" s="139"/>
    </row>
    <row r="10" spans="1:8" ht="13.5" thickBot="1" x14ac:dyDescent="0.25">
      <c r="A10" s="172" t="s">
        <v>2</v>
      </c>
      <c r="B10" s="150">
        <f t="shared" ref="B10:G10" si="0">SUM(B2:B9)</f>
        <v>20712</v>
      </c>
      <c r="C10" s="156">
        <f t="shared" si="0"/>
        <v>68171</v>
      </c>
      <c r="D10" s="150">
        <f t="shared" si="0"/>
        <v>0</v>
      </c>
      <c r="E10" s="150">
        <f t="shared" si="0"/>
        <v>0</v>
      </c>
      <c r="F10" s="150">
        <f t="shared" si="0"/>
        <v>0</v>
      </c>
      <c r="G10" s="151">
        <f t="shared" si="0"/>
        <v>0</v>
      </c>
      <c r="H10" s="151">
        <f>SUM(H2:H9)</f>
        <v>0</v>
      </c>
    </row>
    <row r="13" spans="1:8" x14ac:dyDescent="0.2">
      <c r="B13" s="106" t="s">
        <v>143</v>
      </c>
      <c r="C13" s="106" t="s">
        <v>144</v>
      </c>
    </row>
    <row r="14" spans="1:8" x14ac:dyDescent="0.2">
      <c r="A14" t="s">
        <v>140</v>
      </c>
      <c r="B14" s="174">
        <f>SUM(B15:B16)</f>
        <v>11436882.810000002</v>
      </c>
      <c r="C14" s="174">
        <f>B14*1.21</f>
        <v>13838628.200100003</v>
      </c>
    </row>
    <row r="15" spans="1:8" x14ac:dyDescent="0.2">
      <c r="A15" t="s">
        <v>141</v>
      </c>
      <c r="B15" s="174">
        <v>6541535.3500000015</v>
      </c>
      <c r="C15" s="174">
        <f>B15*1.21</f>
        <v>7915257.773500002</v>
      </c>
    </row>
    <row r="16" spans="1:8" x14ac:dyDescent="0.2">
      <c r="A16" t="s">
        <v>142</v>
      </c>
      <c r="B16" s="174">
        <v>4895347.46</v>
      </c>
      <c r="C16" s="174">
        <f>B16*1.21</f>
        <v>5923370.4265999999</v>
      </c>
    </row>
    <row r="17" spans="1:3" x14ac:dyDescent="0.2">
      <c r="A17" s="106" t="s">
        <v>150</v>
      </c>
      <c r="B17" s="106" t="s">
        <v>94</v>
      </c>
    </row>
    <row r="19" spans="1:3" x14ac:dyDescent="0.2">
      <c r="A19" s="106" t="s">
        <v>146</v>
      </c>
      <c r="B19" s="174">
        <f>SUM(B20:B22)</f>
        <v>4473534</v>
      </c>
      <c r="C19" s="174">
        <f>B19*1.21</f>
        <v>5412976.1399999997</v>
      </c>
    </row>
    <row r="20" spans="1:3" x14ac:dyDescent="0.2">
      <c r="A20" s="106" t="s">
        <v>147</v>
      </c>
      <c r="B20" s="174">
        <v>3977920</v>
      </c>
      <c r="C20" s="174">
        <f>B20*1.21</f>
        <v>4813283.2</v>
      </c>
    </row>
    <row r="21" spans="1:3" x14ac:dyDescent="0.2">
      <c r="A21" s="106" t="s">
        <v>148</v>
      </c>
      <c r="B21" s="174">
        <v>370614</v>
      </c>
      <c r="C21" s="174">
        <f>B21*1.21</f>
        <v>448442.94</v>
      </c>
    </row>
    <row r="22" spans="1:3" x14ac:dyDescent="0.2">
      <c r="A22" s="106" t="s">
        <v>149</v>
      </c>
      <c r="B22" s="174">
        <v>125000</v>
      </c>
      <c r="C22" s="174">
        <f>B22*1.21</f>
        <v>151250</v>
      </c>
    </row>
    <row r="24" spans="1:3" x14ac:dyDescent="0.2">
      <c r="A24" s="106" t="s">
        <v>151</v>
      </c>
      <c r="C24" s="174">
        <f>SUM(C25:C26)</f>
        <v>1133375</v>
      </c>
    </row>
    <row r="25" spans="1:3" x14ac:dyDescent="0.2">
      <c r="A25" s="106" t="s">
        <v>152</v>
      </c>
      <c r="C25" s="174">
        <v>1133375</v>
      </c>
    </row>
    <row r="26" spans="1:3" x14ac:dyDescent="0.2">
      <c r="A26" s="106" t="s">
        <v>149</v>
      </c>
      <c r="B26" s="10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Inv2016</vt:lpstr>
      <vt:lpstr>cerpani_investice2016</vt:lpstr>
      <vt:lpstr>Uprava22_6_2017</vt:lpstr>
      <vt:lpstr>Čerpaní_Inv2017</vt:lpstr>
      <vt:lpstr>Návrh 2018</vt:lpstr>
      <vt:lpstr>Čerpání 2018</vt:lpstr>
      <vt:lpstr>Návrh 2019</vt:lpstr>
      <vt:lpstr>Čerpání 2019</vt:lpstr>
      <vt:lpstr>Návrh 2020</vt:lpstr>
      <vt:lpstr>Čerpání 2020</vt:lpstr>
      <vt:lpstr>Návrh 2021</vt:lpstr>
      <vt:lpstr>Čerpání 2021</vt:lpstr>
      <vt:lpstr>Návrh 2022</vt:lpstr>
      <vt:lpstr>Čerpání 2022</vt:lpstr>
      <vt:lpstr>Návrh 2023</vt:lpstr>
      <vt:lpstr>Čerpani2023</vt:lpstr>
      <vt:lpstr>Návrh 2024</vt:lpstr>
    </vt:vector>
  </TitlesOfParts>
  <Company>Obec Hodslavice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starosta@hodslavice.cz</cp:lastModifiedBy>
  <cp:lastPrinted>2024-05-16T07:50:44Z</cp:lastPrinted>
  <dcterms:created xsi:type="dcterms:W3CDTF">2015-01-15T11:34:48Z</dcterms:created>
  <dcterms:modified xsi:type="dcterms:W3CDTF">2024-11-15T13:57:47Z</dcterms:modified>
</cp:coreProperties>
</file>