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defaultThemeVersion="124226"/>
  <mc:AlternateContent xmlns:mc="http://schemas.openxmlformats.org/markup-compatibility/2006">
    <mc:Choice Requires="x15">
      <x15ac:absPath xmlns:x15ac="http://schemas.microsoft.com/office/spreadsheetml/2010/11/ac" url="C:\Dokumenty\EKONOMICKÉ\ROZPOČET\ROZPOČET 2023\"/>
    </mc:Choice>
  </mc:AlternateContent>
  <xr:revisionPtr revIDLastSave="0" documentId="13_ncr:1_{EDBF9F48-3A42-4D8A-9187-E27741904869}" xr6:coauthVersionLast="47" xr6:coauthVersionMax="47" xr10:uidLastSave="{00000000-0000-0000-0000-000000000000}"/>
  <bookViews>
    <workbookView xWindow="-120" yWindow="-120" windowWidth="29040" windowHeight="15720" xr2:uid="{00000000-000D-0000-FFFF-FFFF00000000}"/>
  </bookViews>
  <sheets>
    <sheet name="2023_aktualizace na 2024" sheetId="9" r:id="rId1"/>
    <sheet name="2023 stav v 1.pol23" sheetId="8" r:id="rId2"/>
    <sheet name="2023 zveřejnění" sheetId="6" r:id="rId3"/>
    <sheet name="2023" sheetId="5" r:id="rId4"/>
    <sheet name="2023 itinerář" sheetId="7" r:id="rId5"/>
  </sheets>
  <definedNames>
    <definedName name="_xlnm._FilterDatabase" localSheetId="3" hidden="1">'2023'!$A$3:$L$40</definedName>
    <definedName name="_xlnm._FilterDatabase" localSheetId="4" hidden="1">'2023 itinerář'!$A$3:$G$39</definedName>
    <definedName name="_xlnm._FilterDatabase" localSheetId="1" hidden="1">'2023 stav v 1.pol23'!$A$5:$N$42</definedName>
    <definedName name="_xlnm._FilterDatabase" localSheetId="2" hidden="1">'2023 zveřejnění'!$A$3:$C$34</definedName>
    <definedName name="_xlnm._FilterDatabase" localSheetId="0" hidden="1">'2023_aktualizace na 2024'!$A$3:$L$43</definedName>
    <definedName name="_xlnm.Print_Area" localSheetId="1">'2023 stav v 1.pol23'!$A$1:$B$33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8" i="9" l="1"/>
  <c r="C28" i="9"/>
  <c r="C2" i="9"/>
  <c r="I43" i="9"/>
  <c r="J43" i="9" s="1"/>
  <c r="I42" i="9"/>
  <c r="J42" i="9" s="1"/>
  <c r="I41" i="9"/>
  <c r="J41" i="9" s="1"/>
  <c r="I40" i="9"/>
  <c r="J40" i="9" s="1"/>
  <c r="I39" i="9"/>
  <c r="J39" i="9" s="1"/>
  <c r="J29" i="9"/>
  <c r="I27" i="9"/>
  <c r="I26" i="9"/>
  <c r="I25" i="9"/>
  <c r="I24" i="9"/>
  <c r="I23" i="9"/>
  <c r="I22" i="9"/>
  <c r="J21" i="9"/>
  <c r="I21" i="9"/>
  <c r="I20" i="9"/>
  <c r="J20" i="9" s="1"/>
  <c r="I19" i="9"/>
  <c r="J19" i="9" s="1"/>
  <c r="J18" i="9"/>
  <c r="I18" i="9" s="1"/>
  <c r="I17" i="9"/>
  <c r="I16" i="9"/>
  <c r="J16" i="9" s="1"/>
  <c r="I15" i="9"/>
  <c r="J15" i="9" s="1"/>
  <c r="I14" i="9"/>
  <c r="I13" i="9"/>
  <c r="J13" i="9" s="1"/>
  <c r="I12" i="9"/>
  <c r="J9" i="9"/>
  <c r="I9" i="9"/>
  <c r="I7" i="9"/>
  <c r="K42" i="8"/>
  <c r="L42" i="8" s="1"/>
  <c r="K41" i="8"/>
  <c r="L41" i="8" s="1"/>
  <c r="K40" i="8"/>
  <c r="L40" i="8" s="1"/>
  <c r="K39" i="8"/>
  <c r="L39" i="8" s="1"/>
  <c r="K38" i="8"/>
  <c r="L38" i="8" s="1"/>
  <c r="K37" i="8"/>
  <c r="L37" i="8" s="1"/>
  <c r="L32" i="8"/>
  <c r="K31" i="8"/>
  <c r="K30" i="8"/>
  <c r="K29" i="8"/>
  <c r="K28" i="8"/>
  <c r="K27" i="8"/>
  <c r="K26" i="8"/>
  <c r="K25" i="8"/>
  <c r="K24" i="8"/>
  <c r="L23" i="8"/>
  <c r="K23" i="8"/>
  <c r="K22" i="8"/>
  <c r="L22" i="8" s="1"/>
  <c r="K21" i="8"/>
  <c r="L21" i="8" s="1"/>
  <c r="L20" i="8"/>
  <c r="K20" i="8" s="1"/>
  <c r="K19" i="8"/>
  <c r="K18" i="8"/>
  <c r="L18" i="8" s="1"/>
  <c r="K17" i="8"/>
  <c r="L17" i="8" s="1"/>
  <c r="K16" i="8"/>
  <c r="K15" i="8"/>
  <c r="L15" i="8" s="1"/>
  <c r="K14" i="8"/>
  <c r="L11" i="8"/>
  <c r="K11" i="8"/>
  <c r="K9" i="8"/>
  <c r="E4" i="8"/>
  <c r="H3" i="7"/>
  <c r="J3" i="7"/>
  <c r="K3" i="7" s="1"/>
  <c r="L3" i="7" s="1"/>
  <c r="M3" i="7" s="1"/>
  <c r="N3" i="7" s="1"/>
  <c r="O3" i="7" s="1"/>
  <c r="P3" i="7" s="1"/>
  <c r="Q3" i="7" s="1"/>
  <c r="R3" i="7" s="1"/>
  <c r="S3" i="7" s="1"/>
  <c r="T3" i="7" s="1"/>
  <c r="U3" i="7" s="1"/>
  <c r="V3" i="7" s="1"/>
  <c r="W3" i="7" s="1"/>
  <c r="C2" i="7"/>
  <c r="I23" i="5"/>
  <c r="I24" i="5"/>
  <c r="I25" i="5"/>
  <c r="I26" i="5"/>
  <c r="I27" i="5"/>
  <c r="I28" i="5"/>
  <c r="I29" i="5"/>
  <c r="I22" i="5"/>
  <c r="C2" i="5"/>
  <c r="J30" i="5"/>
  <c r="J18" i="5"/>
  <c r="I18" i="5" s="1"/>
  <c r="J21" i="5"/>
  <c r="I21" i="5"/>
  <c r="I15" i="5"/>
  <c r="I16" i="5"/>
  <c r="I17" i="5"/>
  <c r="I14" i="5"/>
  <c r="I13" i="5"/>
  <c r="I12" i="5"/>
  <c r="J9" i="5"/>
  <c r="I9" i="5"/>
  <c r="I2" i="9" l="1"/>
  <c r="J2" i="9"/>
  <c r="K4" i="8"/>
  <c r="L4" i="8"/>
  <c r="I40" i="5"/>
  <c r="J40" i="5" s="1"/>
  <c r="I39" i="5"/>
  <c r="J39" i="5" s="1"/>
  <c r="I38" i="5"/>
  <c r="J38" i="5" s="1"/>
  <c r="I37" i="5"/>
  <c r="J37" i="5" s="1"/>
  <c r="I36" i="5"/>
  <c r="J36" i="5" s="1"/>
  <c r="I35" i="5"/>
  <c r="J35" i="5" s="1"/>
  <c r="I20" i="5"/>
  <c r="J20" i="5" s="1"/>
  <c r="I19" i="5"/>
  <c r="J19" i="5" s="1"/>
  <c r="J16" i="5"/>
  <c r="J15" i="5"/>
  <c r="J13" i="5"/>
  <c r="I7" i="5"/>
  <c r="I2" i="5" l="1"/>
  <c r="J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Obec</author>
    <author>Obec Ondratice</author>
  </authors>
  <commentList>
    <comment ref="A13" authorId="0" shapeId="0" xr:uid="{C02253E3-5638-4793-A24C-5F3E5D973283}">
      <text>
        <r>
          <rPr>
            <b/>
            <sz val="9"/>
            <color indexed="81"/>
            <rFont val="Tahoma"/>
            <family val="2"/>
            <charset val="238"/>
          </rPr>
          <t>Obec:</t>
        </r>
        <r>
          <rPr>
            <sz val="9"/>
            <color indexed="81"/>
            <rFont val="Tahoma"/>
            <family val="2"/>
            <charset val="238"/>
          </rPr>
          <t xml:space="preserve">
0</t>
        </r>
        <r>
          <rPr>
            <i/>
            <sz val="9"/>
            <color indexed="81"/>
            <rFont val="Tahoma"/>
            <family val="2"/>
            <charset val="238"/>
          </rPr>
          <t>1. Jak dlouho běžně platí zásady územního rozvoje, územní plán a regulační plán? Je nějakým předpisem stanovena maximální doba, např. 10 let? Jak často se zpracovává nová územně plánovací dokumentace?</t>
        </r>
        <r>
          <rPr>
            <sz val="9"/>
            <color indexed="81"/>
            <rFont val="Tahoma"/>
            <family val="2"/>
            <charset val="238"/>
          </rPr>
          <t xml:space="preserve">
</t>
        </r>
        <r>
          <rPr>
            <b/>
            <u/>
            <sz val="9"/>
            <color indexed="81"/>
            <rFont val="Tahoma"/>
            <family val="2"/>
            <charset val="238"/>
          </rPr>
          <t>Maximální doba platnosti ZÚR a ÚP se nestanovuje</t>
        </r>
        <r>
          <rPr>
            <sz val="9"/>
            <color indexed="81"/>
            <rFont val="Tahoma"/>
            <family val="2"/>
            <charset val="238"/>
          </rPr>
          <t>. Pro zásady územního rozvoje se zpracovává zpráva o jejich uplatňování v uplynulém období. Krajský úřad předloží návrh zprávy o uplatňování zásad územního rozvoje v uplynulém období ke schválení zastupitelstvu kraje nejpozději do 4 let po vydání zásad územního rozvoje nebo jejich poslední aktualizace. Na základě požadavku uvedeného ve zprávě může být zpracována jejich aktualizace případně nový návrh (§ 42 stavebního zákona). Nejméně jednou za 4 roky se zpracovává zpráva o uplatňování územního plánu v uplynulém období (§ 55 stavebního zákona), jejíž součástí mohou být pokyny pro zpracování změny územního plánu. Doba platnosti regulačního plánu pořízeného z podnětu, který nenahrazuje územní rozhodnutí, se nestanovuje. Ustanovení o nahrazení územního rozhodnutí regulačním plánem z podnětu platí 3 roky ode dne nabytí účinnosti, není-li v něm v odůvodněných případech stanovena lhůta delší, nejdéle však 5 let; doba platnosti může být v odůvodněných případech prodloužena změnou regulačního plánu v době jeho platnosti (§ 71 odst. 2 stavebního zákona). Na dobu platnosti regulačního plánu pořízeného na žádost se uplatní odstavec 2 obdobně, pozbytí platnosti se však vztahuje na celý regulační plán (§ 71 odst. 6 stavebního zákona). Obce a kraje jsou povinny soustavně sledovat uplatňování územně plánovací dokumentace a vyhodnocovat je podle stavebního zákona. Dojde-li ke změně podmínek, na základě kterých byla územně plánovací dokumentace vydána, jsou povinny pořídit změnu příslušné územně plánovací dokumentace (§ 5 odst. 6 stavebního zákona). Na rozdíl od zásad územního rozvoje nebo územního plánu, které musí být aktualizovány nebo nahrazeny novou dokumentací, je přípustné regulační plán v odůvodněných případech zrušit bez náhrady. Platnost územně plánovací dokumentace pořízené před nabytím účinnosti nového stavebního zákona se řídí přechodnými ustanoveními (§ 188 stavebního zákona). Aktualizace leden 2019.</t>
        </r>
      </text>
    </comment>
    <comment ref="A28" authorId="1" shapeId="0" xr:uid="{42950ECE-1636-4602-BC47-C33D14402797}">
      <text>
        <r>
          <rPr>
            <b/>
            <sz val="9"/>
            <color indexed="81"/>
            <rFont val="Tahoma"/>
            <family val="2"/>
            <charset val="238"/>
          </rPr>
          <t>Obec Ondratice:</t>
        </r>
        <r>
          <rPr>
            <sz val="9"/>
            <color indexed="81"/>
            <rFont val="Tahoma"/>
            <family val="2"/>
            <charset val="238"/>
          </rPr>
          <t xml:space="preserve">
nebudeme nakupovat, ale podlw potřeby si budeme objednávat externí služby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Obec</author>
    <author>Obec Ondratice</author>
  </authors>
  <commentList>
    <comment ref="A15" authorId="0" shapeId="0" xr:uid="{3308FF01-976E-462F-BAD3-68CE71AAB5A2}">
      <text>
        <r>
          <rPr>
            <b/>
            <sz val="9"/>
            <color indexed="81"/>
            <rFont val="Tahoma"/>
            <family val="2"/>
            <charset val="238"/>
          </rPr>
          <t>Obec:</t>
        </r>
        <r>
          <rPr>
            <sz val="9"/>
            <color indexed="81"/>
            <rFont val="Tahoma"/>
            <family val="2"/>
            <charset val="238"/>
          </rPr>
          <t xml:space="preserve">
0</t>
        </r>
        <r>
          <rPr>
            <i/>
            <sz val="9"/>
            <color indexed="81"/>
            <rFont val="Tahoma"/>
            <family val="2"/>
            <charset val="238"/>
          </rPr>
          <t>1. Jak dlouho běžně platí zásady územního rozvoje, územní plán a regulační plán? Je nějakým předpisem stanovena maximální doba, např. 10 let? Jak často se zpracovává nová územně plánovací dokumentace?</t>
        </r>
        <r>
          <rPr>
            <sz val="9"/>
            <color indexed="81"/>
            <rFont val="Tahoma"/>
            <family val="2"/>
            <charset val="238"/>
          </rPr>
          <t xml:space="preserve">
</t>
        </r>
        <r>
          <rPr>
            <b/>
            <u/>
            <sz val="9"/>
            <color indexed="81"/>
            <rFont val="Tahoma"/>
            <family val="2"/>
            <charset val="238"/>
          </rPr>
          <t>Maximální doba platnosti ZÚR a ÚP se nestanovuje</t>
        </r>
        <r>
          <rPr>
            <sz val="9"/>
            <color indexed="81"/>
            <rFont val="Tahoma"/>
            <family val="2"/>
            <charset val="238"/>
          </rPr>
          <t>. Pro zásady územního rozvoje se zpracovává zpráva o jejich uplatňování v uplynulém období. Krajský úřad předloží návrh zprávy o uplatňování zásad územního rozvoje v uplynulém období ke schválení zastupitelstvu kraje nejpozději do 4 let po vydání zásad územního rozvoje nebo jejich poslední aktualizace. Na základě požadavku uvedeného ve zprávě může být zpracována jejich aktualizace případně nový návrh (§ 42 stavebního zákona). Nejméně jednou za 4 roky se zpracovává zpráva o uplatňování územního plánu v uplynulém období (§ 55 stavebního zákona), jejíž součástí mohou být pokyny pro zpracování změny územního plánu. Doba platnosti regulačního plánu pořízeného z podnětu, který nenahrazuje územní rozhodnutí, se nestanovuje. Ustanovení o nahrazení územního rozhodnutí regulačním plánem z podnětu platí 3 roky ode dne nabytí účinnosti, není-li v něm v odůvodněných případech stanovena lhůta delší, nejdéle však 5 let; doba platnosti může být v odůvodněných případech prodloužena změnou regulačního plánu v době jeho platnosti (§ 71 odst. 2 stavebního zákona). Na dobu platnosti regulačního plánu pořízeného na žádost se uplatní odstavec 2 obdobně, pozbytí platnosti se však vztahuje na celý regulační plán (§ 71 odst. 6 stavebního zákona). Obce a kraje jsou povinny soustavně sledovat uplatňování územně plánovací dokumentace a vyhodnocovat je podle stavebního zákona. Dojde-li ke změně podmínek, na základě kterých byla územně plánovací dokumentace vydána, jsou povinny pořídit změnu příslušné územně plánovací dokumentace (§ 5 odst. 6 stavebního zákona). Na rozdíl od zásad územního rozvoje nebo územního plánu, které musí být aktualizovány nebo nahrazeny novou dokumentací, je přípustné regulační plán v odůvodněných případech zrušit bez náhrady. Platnost územně plánovací dokumentace pořízené před nabytím účinnosti nového stavebního zákona se řídí přechodnými ustanoveními (§ 188 stavebního zákona). Aktualizace leden 2019.</t>
        </r>
      </text>
    </comment>
    <comment ref="A31" authorId="1" shapeId="0" xr:uid="{67428565-62CA-481F-A0F7-B2D79D61723D}">
      <text>
        <r>
          <rPr>
            <b/>
            <sz val="9"/>
            <color indexed="81"/>
            <rFont val="Tahoma"/>
            <family val="2"/>
            <charset val="238"/>
          </rPr>
          <t>Obec Ondratice:</t>
        </r>
        <r>
          <rPr>
            <sz val="9"/>
            <color indexed="81"/>
            <rFont val="Tahoma"/>
            <family val="2"/>
            <charset val="238"/>
          </rPr>
          <t xml:space="preserve">
nebudeme nakupovat, ale podlw potřeby si budeme objednávat externí služby</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Obec</author>
  </authors>
  <commentList>
    <comment ref="A13" authorId="0" shapeId="0" xr:uid="{00000000-0006-0000-0000-000001000000}">
      <text>
        <r>
          <rPr>
            <b/>
            <sz val="9"/>
            <color indexed="81"/>
            <rFont val="Tahoma"/>
            <family val="2"/>
            <charset val="238"/>
          </rPr>
          <t>Obec:</t>
        </r>
        <r>
          <rPr>
            <sz val="9"/>
            <color indexed="81"/>
            <rFont val="Tahoma"/>
            <family val="2"/>
            <charset val="238"/>
          </rPr>
          <t xml:space="preserve">
0</t>
        </r>
        <r>
          <rPr>
            <i/>
            <sz val="9"/>
            <color indexed="81"/>
            <rFont val="Tahoma"/>
            <family val="2"/>
            <charset val="238"/>
          </rPr>
          <t>1. Jak dlouho běžně platí zásady územního rozvoje, územní plán a regulační plán? Je nějakým předpisem stanovena maximální doba, např. 10 let? Jak často se zpracovává nová územně plánovací dokumentace?</t>
        </r>
        <r>
          <rPr>
            <sz val="9"/>
            <color indexed="81"/>
            <rFont val="Tahoma"/>
            <family val="2"/>
            <charset val="238"/>
          </rPr>
          <t xml:space="preserve">
</t>
        </r>
        <r>
          <rPr>
            <b/>
            <u/>
            <sz val="9"/>
            <color indexed="81"/>
            <rFont val="Tahoma"/>
            <family val="2"/>
            <charset val="238"/>
          </rPr>
          <t>Maximální doba platnosti ZÚR a ÚP se nestanovuje</t>
        </r>
        <r>
          <rPr>
            <sz val="9"/>
            <color indexed="81"/>
            <rFont val="Tahoma"/>
            <family val="2"/>
            <charset val="238"/>
          </rPr>
          <t>. Pro zásady územního rozvoje se zpracovává zpráva o jejich uplatňování v uplynulém období. Krajský úřad předloží návrh zprávy o uplatňování zásad územního rozvoje v uplynulém období ke schválení zastupitelstvu kraje nejpozději do 4 let po vydání zásad územního rozvoje nebo jejich poslední aktualizace. Na základě požadavku uvedeného ve zprávě může být zpracována jejich aktualizace případně nový návrh (§ 42 stavebního zákona). Nejméně jednou za 4 roky se zpracovává zpráva o uplatňování územního plánu v uplynulém období (§ 55 stavebního zákona), jejíž součástí mohou být pokyny pro zpracování změny územního plánu. Doba platnosti regulačního plánu pořízeného z podnětu, který nenahrazuje územní rozhodnutí, se nestanovuje. Ustanovení o nahrazení územního rozhodnutí regulačním plánem z podnětu platí 3 roky ode dne nabytí účinnosti, není-li v něm v odůvodněných případech stanovena lhůta delší, nejdéle však 5 let; doba platnosti může být v odůvodněných případech prodloužena změnou regulačního plánu v době jeho platnosti (§ 71 odst. 2 stavebního zákona). Na dobu platnosti regulačního plánu pořízeného na žádost se uplatní odstavec 2 obdobně, pozbytí platnosti se však vztahuje na celý regulační plán (§ 71 odst. 6 stavebního zákona). Obce a kraje jsou povinny soustavně sledovat uplatňování územně plánovací dokumentace a vyhodnocovat je podle stavebního zákona. Dojde-li ke změně podmínek, na základě kterých byla územně plánovací dokumentace vydána, jsou povinny pořídit změnu příslušné územně plánovací dokumentace (§ 5 odst. 6 stavebního zákona). Na rozdíl od zásad územního rozvoje nebo územního plánu, které musí být aktualizovány nebo nahrazeny novou dokumentací, je přípustné regulační plán v odůvodněných případech zrušit bez náhrady. Platnost územně plánovací dokumentace pořízené před nabytím účinnosti nového stavebního zákona se řídí přechodnými ustanoveními (§ 188 stavebního zákona). Aktualizace leden 2019.</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Obec</author>
    <author>Obec Ondratice</author>
  </authors>
  <commentList>
    <comment ref="A13" authorId="0" shapeId="0" xr:uid="{00000000-0006-0000-0100-000001000000}">
      <text>
        <r>
          <rPr>
            <b/>
            <sz val="9"/>
            <color indexed="81"/>
            <rFont val="Tahoma"/>
            <family val="2"/>
            <charset val="238"/>
          </rPr>
          <t>Obec:</t>
        </r>
        <r>
          <rPr>
            <sz val="9"/>
            <color indexed="81"/>
            <rFont val="Tahoma"/>
            <family val="2"/>
            <charset val="238"/>
          </rPr>
          <t xml:space="preserve">
0</t>
        </r>
        <r>
          <rPr>
            <i/>
            <sz val="9"/>
            <color indexed="81"/>
            <rFont val="Tahoma"/>
            <family val="2"/>
            <charset val="238"/>
          </rPr>
          <t>1. Jak dlouho běžně platí zásady územního rozvoje, územní plán a regulační plán? Je nějakým předpisem stanovena maximální doba, např. 10 let? Jak často se zpracovává nová územně plánovací dokumentace?</t>
        </r>
        <r>
          <rPr>
            <sz val="9"/>
            <color indexed="81"/>
            <rFont val="Tahoma"/>
            <family val="2"/>
            <charset val="238"/>
          </rPr>
          <t xml:space="preserve">
</t>
        </r>
        <r>
          <rPr>
            <b/>
            <u/>
            <sz val="9"/>
            <color indexed="81"/>
            <rFont val="Tahoma"/>
            <family val="2"/>
            <charset val="238"/>
          </rPr>
          <t>Maximální doba platnosti ZÚR a ÚP se nestanovuje</t>
        </r>
        <r>
          <rPr>
            <sz val="9"/>
            <color indexed="81"/>
            <rFont val="Tahoma"/>
            <family val="2"/>
            <charset val="238"/>
          </rPr>
          <t>. Pro zásady územního rozvoje se zpracovává zpráva o jejich uplatňování v uplynulém období. Krajský úřad předloží návrh zprávy o uplatňování zásad územního rozvoje v uplynulém období ke schválení zastupitelstvu kraje nejpozději do 4 let po vydání zásad územního rozvoje nebo jejich poslední aktualizace. Na základě požadavku uvedeného ve zprávě může být zpracována jejich aktualizace případně nový návrh (§ 42 stavebního zákona). Nejméně jednou za 4 roky se zpracovává zpráva o uplatňování územního plánu v uplynulém období (§ 55 stavebního zákona), jejíž součástí mohou být pokyny pro zpracování změny územního plánu. Doba platnosti regulačního plánu pořízeného z podnětu, který nenahrazuje územní rozhodnutí, se nestanovuje. Ustanovení o nahrazení územního rozhodnutí regulačním plánem z podnětu platí 3 roky ode dne nabytí účinnosti, není-li v něm v odůvodněných případech stanovena lhůta delší, nejdéle však 5 let; doba platnosti může být v odůvodněných případech prodloužena změnou regulačního plánu v době jeho platnosti (§ 71 odst. 2 stavebního zákona). Na dobu platnosti regulačního plánu pořízeného na žádost se uplatní odstavec 2 obdobně, pozbytí platnosti se však vztahuje na celý regulační plán (§ 71 odst. 6 stavebního zákona). Obce a kraje jsou povinny soustavně sledovat uplatňování územně plánovací dokumentace a vyhodnocovat je podle stavebního zákona. Dojde-li ke změně podmínek, na základě kterých byla územně plánovací dokumentace vydána, jsou povinny pořídit změnu příslušné územně plánovací dokumentace (§ 5 odst. 6 stavebního zákona). Na rozdíl od zásad územního rozvoje nebo územního plánu, které musí být aktualizovány nebo nahrazeny novou dokumentací, je přípustné regulační plán v odůvodněných případech zrušit bez náhrady. Platnost územně plánovací dokumentace pořízené před nabytím účinnosti nového stavebního zákona se řídí přechodnými ustanoveními (§ 188 stavebního zákona). Aktualizace leden 2019.</t>
        </r>
      </text>
    </comment>
    <comment ref="A29" authorId="1" shapeId="0" xr:uid="{00000000-0006-0000-0100-000002000000}">
      <text>
        <r>
          <rPr>
            <b/>
            <sz val="9"/>
            <color indexed="81"/>
            <rFont val="Tahoma"/>
            <family val="2"/>
            <charset val="238"/>
          </rPr>
          <t>Obec Ondratice:</t>
        </r>
        <r>
          <rPr>
            <sz val="9"/>
            <color indexed="81"/>
            <rFont val="Tahoma"/>
            <family val="2"/>
            <charset val="238"/>
          </rPr>
          <t xml:space="preserve">
nebudeme nakupovat, ale podlw potřeby si budeme objednávat externí služby</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Obec</author>
  </authors>
  <commentList>
    <comment ref="A13" authorId="0" shapeId="0" xr:uid="{00000000-0006-0000-0200-000001000000}">
      <text>
        <r>
          <rPr>
            <b/>
            <sz val="9"/>
            <color indexed="81"/>
            <rFont val="Tahoma"/>
            <family val="2"/>
            <charset val="238"/>
          </rPr>
          <t>Obec:</t>
        </r>
        <r>
          <rPr>
            <sz val="9"/>
            <color indexed="81"/>
            <rFont val="Tahoma"/>
            <family val="2"/>
            <charset val="238"/>
          </rPr>
          <t xml:space="preserve">
0</t>
        </r>
        <r>
          <rPr>
            <i/>
            <sz val="9"/>
            <color indexed="81"/>
            <rFont val="Tahoma"/>
            <family val="2"/>
            <charset val="238"/>
          </rPr>
          <t>1. Jak dlouho běžně platí zásady územního rozvoje, územní plán a regulační plán? Je nějakým předpisem stanovena maximální doba, např. 10 let? Jak často se zpracovává nová územně plánovací dokumentace?</t>
        </r>
        <r>
          <rPr>
            <sz val="9"/>
            <color indexed="81"/>
            <rFont val="Tahoma"/>
            <family val="2"/>
            <charset val="238"/>
          </rPr>
          <t xml:space="preserve">
</t>
        </r>
        <r>
          <rPr>
            <b/>
            <u/>
            <sz val="9"/>
            <color indexed="81"/>
            <rFont val="Tahoma"/>
            <family val="2"/>
            <charset val="238"/>
          </rPr>
          <t>Maximální doba platnosti ZÚR a ÚP se nestanovuje</t>
        </r>
        <r>
          <rPr>
            <sz val="9"/>
            <color indexed="81"/>
            <rFont val="Tahoma"/>
            <family val="2"/>
            <charset val="238"/>
          </rPr>
          <t>. Pro zásady územního rozvoje se zpracovává zpráva o jejich uplatňování v uplynulém období. Krajský úřad předloží návrh zprávy o uplatňování zásad územního rozvoje v uplynulém období ke schválení zastupitelstvu kraje nejpozději do 4 let po vydání zásad územního rozvoje nebo jejich poslední aktualizace. Na základě požadavku uvedeného ve zprávě může být zpracována jejich aktualizace případně nový návrh (§ 42 stavebního zákona). Nejméně jednou za 4 roky se zpracovává zpráva o uplatňování územního plánu v uplynulém období (§ 55 stavebního zákona), jejíž součástí mohou být pokyny pro zpracování změny územního plánu. Doba platnosti regulačního plánu pořízeného z podnětu, který nenahrazuje územní rozhodnutí, se nestanovuje. Ustanovení o nahrazení územního rozhodnutí regulačním plánem z podnětu platí 3 roky ode dne nabytí účinnosti, není-li v něm v odůvodněných případech stanovena lhůta delší, nejdéle však 5 let; doba platnosti může být v odůvodněných případech prodloužena změnou regulačního plánu v době jeho platnosti (§ 71 odst. 2 stavebního zákona). Na dobu platnosti regulačního plánu pořízeného na žádost se uplatní odstavec 2 obdobně, pozbytí platnosti se však vztahuje na celý regulační plán (§ 71 odst. 6 stavebního zákona). Obce a kraje jsou povinny soustavně sledovat uplatňování územně plánovací dokumentace a vyhodnocovat je podle stavebního zákona. Dojde-li ke změně podmínek, na základě kterých byla územně plánovací dokumentace vydána, jsou povinny pořídit změnu příslušné územně plánovací dokumentace (§ 5 odst. 6 stavebního zákona). Na rozdíl od zásad územního rozvoje nebo územního plánu, které musí být aktualizovány nebo nahrazeny novou dokumentací, je přípustné regulační plán v odůvodněných případech zrušit bez náhrady. Platnost územně plánovací dokumentace pořízené před nabytím účinnosti nového stavebního zákona se řídí přechodnými ustanoveními (§ 188 stavebního zákona). Aktualizace leden 2019.</t>
        </r>
      </text>
    </comment>
  </commentList>
</comments>
</file>

<file path=xl/sharedStrings.xml><?xml version="1.0" encoding="utf-8"?>
<sst xmlns="http://schemas.openxmlformats.org/spreadsheetml/2006/main" count="660" uniqueCount="138">
  <si>
    <t>motokrosová trať pískovna - užívání obecních pozemků - územní plán ???</t>
  </si>
  <si>
    <t>Most 01-Chaloupky oprava/rekonstrukce</t>
  </si>
  <si>
    <t>dotace spolkům</t>
  </si>
  <si>
    <t>akce SPOZ</t>
  </si>
  <si>
    <t>zájezd</t>
  </si>
  <si>
    <t>předpokládaný náklad</t>
  </si>
  <si>
    <t>termín realizace</t>
  </si>
  <si>
    <t>celkem:</t>
  </si>
  <si>
    <t>NE</t>
  </si>
  <si>
    <t>s dotacemi</t>
  </si>
  <si>
    <t>připojit doposud napřipojené na splaškovou kanalizaci</t>
  </si>
  <si>
    <t>ANO</t>
  </si>
  <si>
    <t>čistě z rozpočtu obce</t>
  </si>
  <si>
    <t>Most 01 - Chaloupky - projekt</t>
  </si>
  <si>
    <t>INV</t>
  </si>
  <si>
    <t>INV/NEINV</t>
  </si>
  <si>
    <t>NEINV</t>
  </si>
  <si>
    <t>5139/5175</t>
  </si>
  <si>
    <t>dary občánci</t>
  </si>
  <si>
    <t>dary prvňáčci</t>
  </si>
  <si>
    <t>zateplení . Půda  č.p.31</t>
  </si>
  <si>
    <t>územní plán - aktualizace</t>
  </si>
  <si>
    <t>dotace</t>
  </si>
  <si>
    <t>úprava plochy kolem křížku, nové lípy, lavička</t>
  </si>
  <si>
    <t>akumulační nádrž ve dvoře školy  č.p.31</t>
  </si>
  <si>
    <t>Hasičárna č.p.184 zateplení garáže 1.etapa - (vrata)</t>
  </si>
  <si>
    <t>Hasičárna č.p.184 zateplení garáže 2.etapa - (strop))</t>
  </si>
  <si>
    <t xml:space="preserve">Sňato: </t>
  </si>
  <si>
    <t>Mgr. Bohuslav Koštanský, starosta obce, v.r.</t>
  </si>
  <si>
    <t>pozastaveno</t>
  </si>
  <si>
    <t>v procesu</t>
  </si>
  <si>
    <t>čeká na zahájení</t>
  </si>
  <si>
    <t>KAŽDÝ ROK</t>
  </si>
  <si>
    <t>před dokončením</t>
  </si>
  <si>
    <t>STATUS</t>
  </si>
  <si>
    <t xml:space="preserve">nové dětské hřiště </t>
  </si>
  <si>
    <t>chybí dodat odp.koš - na jaře 2023</t>
  </si>
  <si>
    <t>2.12.23 - podepsána SoD (ing.arch.Doubrava) na PD na inž.a tech.sítě Z4 a Z5</t>
  </si>
  <si>
    <t>Programové priority 2023-2026</t>
  </si>
  <si>
    <t>připraven návrh projektu</t>
  </si>
  <si>
    <t>Hasičárna č.p.184 - nátěr klempířiny a vrat, nové značení budovy</t>
  </si>
  <si>
    <t>začátkem dubna natřeme svépomocí</t>
  </si>
  <si>
    <t>běží proces veřejného projendávání, Moravská vodárenská nesouhlasí s lokalitou Z22, svůj případný souhlas podmíňuje hydrogeologickým průzkumem</t>
  </si>
  <si>
    <t>vyzvat vodoprávní úřad, aby zkonbtrolovat obývané nepřipojené domy, zda-lise  svými odpadními vodami nakládají tak, jak deklarovali</t>
  </si>
  <si>
    <t>dle všeho není respektováno pásmo II.a ochrany vodního zdroje</t>
  </si>
  <si>
    <t>Lokalita Z4 a Z5 - PD infrakstruktury</t>
  </si>
  <si>
    <t>do konce ledna 2023 projektant podá na SÚ žádost o souhlas se stavbou</t>
  </si>
  <si>
    <t>obnovení zeleně v obci (projekt LoderLand) - kolem zvoničky</t>
  </si>
  <si>
    <t>obnovení sochy Panny Marie na kříž nad obcí (směr Drysice)</t>
  </si>
  <si>
    <t>odstranění skládek před domy v obci</t>
  </si>
  <si>
    <t>údržba cest</t>
  </si>
  <si>
    <t>pěšina podél silnice do Brodku</t>
  </si>
  <si>
    <t>udržení provozu obchodu LUNA</t>
  </si>
  <si>
    <t>z MAS bude možné čerpat 1,35 mio při 95% podpoře - nutno rozdělit stávající projekt</t>
  </si>
  <si>
    <t>oprava fasády  - dům č.p.31</t>
  </si>
  <si>
    <t>příkopové rameno Marolin M308S APS</t>
  </si>
  <si>
    <t>Lokalita Z4 a Z5 - realizace infrastruktury</t>
  </si>
  <si>
    <t>obnova vybavení JSDH</t>
  </si>
  <si>
    <t>oprava zázemí na horním hřišti (lavičky, stoly, bouda, pódium)</t>
  </si>
  <si>
    <t>zřízení klubovny pro seniory</t>
  </si>
  <si>
    <t>oprava/rekonstrukce chodníků 2.etapa</t>
  </si>
  <si>
    <t>oprava/rekonstrukce chodníků 3.etapa</t>
  </si>
  <si>
    <t>oprava vodní nádrže - delší břeh směrem do obce, dlažba, lavičky</t>
  </si>
  <si>
    <t>zajištění a udržení průjezdnosti komunikací ve Fameliích</t>
  </si>
  <si>
    <t>paragfraf</t>
  </si>
  <si>
    <t>položka</t>
  </si>
  <si>
    <t>nebude realizováno</t>
  </si>
  <si>
    <t>podána žádost o dotaci na OL kraj 50%</t>
  </si>
  <si>
    <t>podána žádost o dotaci OL kraj až 100%</t>
  </si>
  <si>
    <t>Schváleno zastupitelstvem obce Ondratice dne 24.2. 2023 usnesením č. 4/1/2023</t>
  </si>
  <si>
    <t xml:space="preserve">Vyvěšeno na úřední desce: 1.3.2023  </t>
  </si>
  <si>
    <t>Programové priority zastupitelstva obce Ondratice  2023-2026</t>
  </si>
  <si>
    <t>X</t>
  </si>
  <si>
    <t>projekt</t>
  </si>
  <si>
    <t xml:space="preserve"> </t>
  </si>
  <si>
    <t>dohodnuto na realizaci v září 2023</t>
  </si>
  <si>
    <t>cedule nakoupeny - nutno pořídit barvy - natřít do konce května</t>
  </si>
  <si>
    <t>čekáme na vyjádření MoVo</t>
  </si>
  <si>
    <t>hotovo</t>
  </si>
  <si>
    <t>HOTOV</t>
  </si>
  <si>
    <t>připomínkována 1.vereze - nájezd na cestu od Sněhotic nutno předělat - očekáváme upravenou verzi</t>
  </si>
  <si>
    <t>urgence projektanta</t>
  </si>
  <si>
    <t>získána dotace z MMR, 11.5. začne realizace</t>
  </si>
  <si>
    <t>začne v týdnu po 8.5.2023</t>
  </si>
  <si>
    <t>vše směřuje k tomu, aby 5.5. bylo zabetonováno</t>
  </si>
  <si>
    <t>Jindřich ořezal břečťany</t>
  </si>
  <si>
    <t>dotace schválena ve výši 22.000,- velitel JSDH vyzván, aby objednal</t>
  </si>
  <si>
    <t>k 1.5. nastoupila nová vedoucí, 14 se zaučuje a od 15.5. bude fungovat samostatně</t>
  </si>
  <si>
    <t>podávají žádosti</t>
  </si>
  <si>
    <t xml:space="preserve">  </t>
  </si>
  <si>
    <t>čekáme na září</t>
  </si>
  <si>
    <t>bude natřenon v týdnu do 12.6.</t>
  </si>
  <si>
    <t>zabetonováno, natřeno, opraveno - zbývá protější břeh</t>
  </si>
  <si>
    <t xml:space="preserve">boty dodány, ochranný oblek objednán </t>
  </si>
  <si>
    <t>první nátěr hotov, dnes druhý a v pátek 16.6. instalace cedulí</t>
  </si>
  <si>
    <t>MoVo zamítla Z22, probíhá vyjadřování kraje - proběhne opětovné veřejné projednávání</t>
  </si>
  <si>
    <t>SK ČOV dodala aktuální eznam nepřipojených v červenci vyzvat k vyjádření jak nakládají s odpadními vodami</t>
  </si>
  <si>
    <t>čekáme na dodání PD od ing.Doubravy</t>
  </si>
  <si>
    <t>předání do 30.6. , faktuce, platba a do 31.8. musíme vyrobit plot</t>
  </si>
  <si>
    <t>HOTOVO</t>
  </si>
  <si>
    <t>smlouva podepsaána - čekáme na vyplacení dotace</t>
  </si>
  <si>
    <t>jednání o možném bezkontaktni varianty CONTIO</t>
  </si>
  <si>
    <t>všechny dotace vyplaceny</t>
  </si>
  <si>
    <t>proběhne 28.8.   17:00</t>
  </si>
  <si>
    <t>přípravné kroky - realizace září-říjen</t>
  </si>
  <si>
    <t>zbývá natřít vrata a lemy na střeše</t>
  </si>
  <si>
    <t>probíhá příprava PD</t>
  </si>
  <si>
    <t>urgován projektant</t>
  </si>
  <si>
    <t>hotovo - do 31.8. doinstalujeme plot a v říjnu osejeme travou</t>
  </si>
  <si>
    <t>probíhá</t>
  </si>
  <si>
    <t>PD - očekáváme rozhodnutí o dotaci</t>
  </si>
  <si>
    <t>probíhá kolečko vyjadřovaček po připomínkách po veřejném projednávání</t>
  </si>
  <si>
    <t>stav plnění za 1.pololetí 2023</t>
  </si>
  <si>
    <t>generální oprava hřiště  - bouda, jeviště, povrch hřiště</t>
  </si>
  <si>
    <t>Dětská skupina - výstavba nemovitosti</t>
  </si>
  <si>
    <t>Dětská skupina - projektová dokumentace</t>
  </si>
  <si>
    <t>Dětská skupina zřízení a provoz</t>
  </si>
  <si>
    <t>aktualizace pro 2024</t>
  </si>
  <si>
    <t>realizovat až po uložení optické sítě</t>
  </si>
  <si>
    <t>řešit s celou budovou č.p.31</t>
  </si>
  <si>
    <t>zbývá natřít vrata a klempířinu na střesše - posunuto na jaro 2024</t>
  </si>
  <si>
    <t>po opakovaném veřejném projednávání pořizovatel řeší námitku Ing. Říhy, předpokládáané schválení změny ÚP - březen 2024</t>
  </si>
  <si>
    <t>ve spolupráci s SK ČOV</t>
  </si>
  <si>
    <t>po schválení Změny ÚP řešit ve vazbě na ocranu vodního zdroje</t>
  </si>
  <si>
    <t>posunout termín do 30.3.2024</t>
  </si>
  <si>
    <t>posunuto na později</t>
  </si>
  <si>
    <t>Hotovo - na jaře dokočníme zel.plochu + revitalizace živého plotu</t>
  </si>
  <si>
    <t>konzultováno s restaurátory - doporučují orig.sochy ponehct v kanceláři a na kříž instalovat nějakou umělotinu bez žádné umělecké či sakrální hodnoty</t>
  </si>
  <si>
    <t>v přípravě</t>
  </si>
  <si>
    <t>připravovány právní podklady</t>
  </si>
  <si>
    <t>hotovo - děláme průběžně (u kolinské, M.Matoušek. Z.Černý)</t>
  </si>
  <si>
    <t>pro letošek HOTOVO, příští rok ještě ponorné čerpadlo</t>
  </si>
  <si>
    <t>HOTOVO  - na jaře dokončit fasádu na vstupu</t>
  </si>
  <si>
    <t>oprava vnitřní fasády sálu - pod podiem</t>
  </si>
  <si>
    <t>průběžně</t>
  </si>
  <si>
    <t>Programové priority 2023-2026 - aktualizace pro rok 2024</t>
  </si>
  <si>
    <t>Schváleno zastupitelstvem obce Ondratice dne 8.12. 2023 usnesením č. 14/7/2023</t>
  </si>
  <si>
    <t xml:space="preserve">Vyvěšeno na úřední desce: 11.12.2023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</si>
</sst>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Calibri"/>
      <family val="2"/>
      <charset val="238"/>
      <scheme val="minor"/>
    </font>
    <font>
      <b/>
      <sz val="11"/>
      <color theme="1"/>
      <name val="Calibri"/>
      <family val="2"/>
      <charset val="238"/>
      <scheme val="minor"/>
    </font>
    <font>
      <sz val="9"/>
      <color indexed="81"/>
      <name val="Tahoma"/>
      <family val="2"/>
      <charset val="238"/>
    </font>
    <font>
      <b/>
      <sz val="9"/>
      <color indexed="81"/>
      <name val="Tahoma"/>
      <family val="2"/>
      <charset val="238"/>
    </font>
    <font>
      <b/>
      <u/>
      <sz val="9"/>
      <color indexed="81"/>
      <name val="Tahoma"/>
      <family val="2"/>
      <charset val="238"/>
    </font>
    <font>
      <i/>
      <sz val="9"/>
      <color indexed="81"/>
      <name val="Tahoma"/>
      <family val="2"/>
      <charset val="238"/>
    </font>
    <font>
      <b/>
      <sz val="11"/>
      <color theme="1"/>
      <name val="Tahoma"/>
      <family val="2"/>
      <charset val="238"/>
    </font>
    <font>
      <sz val="11"/>
      <color theme="1"/>
      <name val="Tahoma"/>
      <family val="2"/>
      <charset val="238"/>
    </font>
    <font>
      <sz val="11"/>
      <color theme="1"/>
      <name val="Tsh"/>
      <charset val="238"/>
    </font>
    <font>
      <sz val="10"/>
      <color theme="1"/>
      <name val="Tahoma"/>
      <family val="2"/>
      <charset val="238"/>
    </font>
    <font>
      <b/>
      <sz val="10"/>
      <color theme="1"/>
      <name val="Tahoma"/>
      <family val="2"/>
      <charset val="238"/>
    </font>
    <font>
      <sz val="10"/>
      <color theme="1"/>
      <name val="Calibri"/>
      <family val="2"/>
      <charset val="238"/>
      <scheme val="minor"/>
    </font>
    <font>
      <i/>
      <sz val="10"/>
      <color theme="1"/>
      <name val="Tahoma"/>
      <family val="2"/>
      <charset val="238"/>
    </font>
    <font>
      <b/>
      <i/>
      <sz val="10"/>
      <color theme="1"/>
      <name val="Tahoma"/>
      <family val="2"/>
      <charset val="238"/>
    </font>
    <font>
      <i/>
      <sz val="10"/>
      <color theme="1"/>
      <name val="Calibri"/>
      <family val="2"/>
      <charset val="238"/>
      <scheme val="minor"/>
    </font>
    <font>
      <i/>
      <sz val="11"/>
      <color theme="1"/>
      <name val="Tahoma"/>
      <family val="2"/>
      <charset val="238"/>
    </font>
    <font>
      <sz val="12"/>
      <color theme="1"/>
      <name val="Tafom"/>
      <charset val="238"/>
    </font>
    <font>
      <sz val="11"/>
      <color theme="1"/>
      <name val="Tafom"/>
      <charset val="238"/>
    </font>
    <font>
      <b/>
      <sz val="16"/>
      <color theme="1"/>
      <name val="Calibri"/>
      <family val="2"/>
      <charset val="238"/>
      <scheme val="minor"/>
    </font>
    <font>
      <sz val="10"/>
      <color theme="1"/>
      <name val="Tafom"/>
      <charset val="238"/>
    </font>
    <font>
      <b/>
      <sz val="12"/>
      <color theme="1"/>
      <name val="Tahoma"/>
      <family val="2"/>
      <charset val="238"/>
    </font>
    <font>
      <b/>
      <sz val="12"/>
      <color theme="1"/>
      <name val="Calibri"/>
      <family val="2"/>
      <charset val="238"/>
      <scheme val="minor"/>
    </font>
    <font>
      <b/>
      <sz val="16"/>
      <color theme="1"/>
      <name val="Tahoma"/>
      <family val="2"/>
      <charset val="238"/>
    </font>
    <font>
      <b/>
      <sz val="20"/>
      <color theme="1"/>
      <name val="Tahoma"/>
      <family val="2"/>
      <charset val="238"/>
    </font>
  </fonts>
  <fills count="7">
    <fill>
      <patternFill patternType="none"/>
    </fill>
    <fill>
      <patternFill patternType="gray125"/>
    </fill>
    <fill>
      <patternFill patternType="solid">
        <fgColor rgb="FFFFFFCC"/>
        <bgColor indexed="64"/>
      </patternFill>
    </fill>
    <fill>
      <patternFill patternType="solid">
        <fgColor rgb="FFFFFF00"/>
        <bgColor indexed="64"/>
      </patternFill>
    </fill>
    <fill>
      <patternFill patternType="solid">
        <fgColor rgb="FFFF0000"/>
        <bgColor indexed="64"/>
      </patternFill>
    </fill>
    <fill>
      <patternFill patternType="solid">
        <fgColor rgb="FF92D050"/>
        <bgColor indexed="64"/>
      </patternFill>
    </fill>
    <fill>
      <patternFill patternType="solid">
        <fgColor theme="9" tint="0.39997558519241921"/>
        <bgColor indexed="64"/>
      </patternFill>
    </fill>
  </fills>
  <borders count="1">
    <border>
      <left/>
      <right/>
      <top/>
      <bottom/>
      <diagonal/>
    </border>
  </borders>
  <cellStyleXfs count="1">
    <xf numFmtId="0" fontId="0" fillId="0" borderId="0"/>
  </cellStyleXfs>
  <cellXfs count="67">
    <xf numFmtId="0" fontId="0" fillId="0" borderId="0" xfId="0"/>
    <xf numFmtId="3" fontId="0" fillId="0" borderId="0" xfId="0" applyNumberFormat="1"/>
    <xf numFmtId="0" fontId="1" fillId="0" borderId="0" xfId="0" applyFont="1"/>
    <xf numFmtId="0" fontId="6" fillId="0" borderId="0" xfId="0" applyFont="1"/>
    <xf numFmtId="3" fontId="7" fillId="0" borderId="0" xfId="0" applyNumberFormat="1" applyFont="1"/>
    <xf numFmtId="0" fontId="7" fillId="0" borderId="0" xfId="0" applyFont="1"/>
    <xf numFmtId="0" fontId="6" fillId="0" borderId="0" xfId="0" applyFont="1" applyAlignment="1">
      <alignment horizontal="right"/>
    </xf>
    <xf numFmtId="3" fontId="6" fillId="0" borderId="0" xfId="0" applyNumberFormat="1" applyFont="1"/>
    <xf numFmtId="3" fontId="7" fillId="2" borderId="0" xfId="0" applyNumberFormat="1" applyFont="1" applyFill="1" applyAlignment="1">
      <alignment vertical="center"/>
    </xf>
    <xf numFmtId="14" fontId="7" fillId="0" borderId="0" xfId="0" applyNumberFormat="1" applyFont="1" applyAlignment="1">
      <alignment vertical="center"/>
    </xf>
    <xf numFmtId="0" fontId="7" fillId="0" borderId="0" xfId="0" applyFont="1" applyAlignment="1">
      <alignment vertical="center"/>
    </xf>
    <xf numFmtId="3" fontId="7" fillId="0" borderId="0" xfId="0" applyNumberFormat="1" applyFont="1" applyAlignment="1">
      <alignment vertical="center"/>
    </xf>
    <xf numFmtId="0" fontId="8" fillId="0" borderId="0" xfId="0" applyFont="1" applyAlignment="1">
      <alignment vertical="center"/>
    </xf>
    <xf numFmtId="0" fontId="12" fillId="0" borderId="0" xfId="0" applyFont="1"/>
    <xf numFmtId="3" fontId="13" fillId="0" borderId="0" xfId="0" applyNumberFormat="1" applyFont="1"/>
    <xf numFmtId="0" fontId="14" fillId="0" borderId="0" xfId="0" applyFont="1"/>
    <xf numFmtId="0" fontId="7" fillId="0" borderId="0" xfId="0" applyFont="1" applyAlignment="1">
      <alignment vertical="center" wrapText="1"/>
    </xf>
    <xf numFmtId="0" fontId="0" fillId="0" borderId="0" xfId="0" applyAlignment="1">
      <alignment vertical="center" wrapText="1"/>
    </xf>
    <xf numFmtId="14" fontId="12" fillId="0" borderId="0" xfId="0" applyNumberFormat="1" applyFont="1" applyAlignment="1">
      <alignment vertical="center"/>
    </xf>
    <xf numFmtId="0" fontId="0" fillId="0" borderId="0" xfId="0" applyAlignment="1">
      <alignment vertical="center"/>
    </xf>
    <xf numFmtId="14" fontId="7" fillId="0" borderId="0" xfId="0" applyNumberFormat="1" applyFont="1"/>
    <xf numFmtId="14" fontId="15" fillId="0" borderId="0" xfId="0" applyNumberFormat="1" applyFont="1" applyAlignment="1">
      <alignment vertical="center"/>
    </xf>
    <xf numFmtId="0" fontId="16" fillId="0" borderId="0" xfId="0" applyFont="1"/>
    <xf numFmtId="3" fontId="16" fillId="0" borderId="0" xfId="0" applyNumberFormat="1" applyFont="1"/>
    <xf numFmtId="0" fontId="17" fillId="0" borderId="0" xfId="0" applyFont="1"/>
    <xf numFmtId="14" fontId="16" fillId="0" borderId="0" xfId="0" applyNumberFormat="1" applyFont="1"/>
    <xf numFmtId="0" fontId="7" fillId="0" borderId="0" xfId="0" applyFont="1" applyAlignment="1">
      <alignment horizontal="center" wrapText="1"/>
    </xf>
    <xf numFmtId="3" fontId="7" fillId="0" borderId="0" xfId="0" applyNumberFormat="1" applyFont="1" applyAlignment="1">
      <alignment horizontal="center" wrapText="1"/>
    </xf>
    <xf numFmtId="1" fontId="9" fillId="0" borderId="0" xfId="0" applyNumberFormat="1" applyFont="1" applyAlignment="1">
      <alignment horizontal="center" wrapText="1"/>
    </xf>
    <xf numFmtId="0" fontId="12" fillId="0" borderId="0" xfId="0" applyFont="1" applyAlignment="1">
      <alignment horizontal="center" wrapText="1"/>
    </xf>
    <xf numFmtId="0" fontId="0" fillId="0" borderId="0" xfId="0" applyAlignment="1">
      <alignment horizontal="center" wrapText="1"/>
    </xf>
    <xf numFmtId="0" fontId="7" fillId="2" borderId="0" xfId="0" applyFont="1" applyFill="1" applyAlignment="1">
      <alignment vertical="center"/>
    </xf>
    <xf numFmtId="0" fontId="0" fillId="2" borderId="0" xfId="0" applyFill="1" applyAlignment="1">
      <alignment vertical="center"/>
    </xf>
    <xf numFmtId="14" fontId="7" fillId="2" borderId="0" xfId="0" applyNumberFormat="1" applyFont="1" applyFill="1" applyAlignment="1">
      <alignment vertical="center"/>
    </xf>
    <xf numFmtId="14" fontId="12" fillId="2" borderId="0" xfId="0" applyNumberFormat="1" applyFont="1" applyFill="1" applyAlignment="1">
      <alignment vertical="center"/>
    </xf>
    <xf numFmtId="0" fontId="18" fillId="0" borderId="0" xfId="0" applyFont="1"/>
    <xf numFmtId="14" fontId="0" fillId="0" borderId="0" xfId="0" applyNumberFormat="1" applyAlignment="1">
      <alignment horizontal="center"/>
    </xf>
    <xf numFmtId="0" fontId="0" fillId="0" borderId="0" xfId="0" applyAlignment="1">
      <alignment horizontal="left" vertical="center"/>
    </xf>
    <xf numFmtId="3" fontId="6" fillId="0" borderId="0" xfId="0" applyNumberFormat="1" applyFont="1" applyAlignment="1">
      <alignment vertical="center"/>
    </xf>
    <xf numFmtId="3" fontId="6" fillId="2" borderId="0" xfId="0" applyNumberFormat="1" applyFont="1" applyFill="1" applyAlignment="1">
      <alignment vertical="center"/>
    </xf>
    <xf numFmtId="1" fontId="9" fillId="0" borderId="0" xfId="0" applyNumberFormat="1" applyFont="1" applyAlignment="1">
      <alignment horizontal="center"/>
    </xf>
    <xf numFmtId="1" fontId="10" fillId="0" borderId="0" xfId="0" applyNumberFormat="1" applyFont="1" applyAlignment="1">
      <alignment horizontal="center"/>
    </xf>
    <xf numFmtId="1" fontId="9" fillId="0" borderId="0" xfId="0" applyNumberFormat="1" applyFont="1" applyAlignment="1">
      <alignment horizontal="center" vertical="center"/>
    </xf>
    <xf numFmtId="1" fontId="9" fillId="2" borderId="0" xfId="0" applyNumberFormat="1" applyFont="1" applyFill="1" applyAlignment="1">
      <alignment horizontal="center" vertical="center"/>
    </xf>
    <xf numFmtId="1" fontId="10" fillId="0" borderId="0" xfId="0" applyNumberFormat="1" applyFont="1" applyAlignment="1">
      <alignment horizontal="center" vertical="center"/>
    </xf>
    <xf numFmtId="1" fontId="10" fillId="2" borderId="0" xfId="0" applyNumberFormat="1" applyFont="1" applyFill="1" applyAlignment="1">
      <alignment horizontal="center" vertical="center"/>
    </xf>
    <xf numFmtId="1" fontId="11" fillId="0" borderId="0" xfId="0" applyNumberFormat="1" applyFont="1" applyAlignment="1">
      <alignment horizontal="center"/>
    </xf>
    <xf numFmtId="1" fontId="19" fillId="0" borderId="0" xfId="0" applyNumberFormat="1" applyFont="1" applyAlignment="1">
      <alignment horizontal="center"/>
    </xf>
    <xf numFmtId="1" fontId="17" fillId="0" borderId="0" xfId="0" applyNumberFormat="1" applyFont="1" applyAlignment="1">
      <alignment horizontal="right"/>
    </xf>
    <xf numFmtId="14" fontId="0" fillId="0" borderId="0" xfId="0" applyNumberFormat="1" applyAlignment="1">
      <alignment horizontal="center" wrapText="1"/>
    </xf>
    <xf numFmtId="0" fontId="0" fillId="0" borderId="0" xfId="0" applyAlignment="1">
      <alignment horizontal="center" vertical="center"/>
    </xf>
    <xf numFmtId="0" fontId="0" fillId="2" borderId="0" xfId="0" applyFill="1" applyAlignment="1">
      <alignment horizontal="center" vertical="center"/>
    </xf>
    <xf numFmtId="0" fontId="0" fillId="3" borderId="0" xfId="0" applyFill="1" applyAlignment="1">
      <alignment horizontal="center" vertical="center"/>
    </xf>
    <xf numFmtId="14" fontId="21" fillId="4" borderId="0" xfId="0" applyNumberFormat="1" applyFont="1" applyFill="1" applyAlignment="1">
      <alignment horizontal="center" wrapText="1"/>
    </xf>
    <xf numFmtId="0" fontId="0" fillId="5" borderId="0" xfId="0" applyFill="1" applyAlignment="1">
      <alignment horizontal="center" vertical="center"/>
    </xf>
    <xf numFmtId="0" fontId="22" fillId="0" borderId="0" xfId="0" applyFont="1"/>
    <xf numFmtId="0" fontId="22" fillId="0" borderId="0" xfId="0" applyFont="1" applyAlignment="1">
      <alignment horizontal="right"/>
    </xf>
    <xf numFmtId="0" fontId="23" fillId="0" borderId="0" xfId="0" applyFont="1"/>
    <xf numFmtId="0" fontId="20" fillId="0" borderId="0" xfId="0" applyFont="1" applyAlignment="1">
      <alignment horizontal="center" vertical="center"/>
    </xf>
    <xf numFmtId="0" fontId="7" fillId="6" borderId="0" xfId="0" applyFont="1" applyFill="1" applyAlignment="1">
      <alignment vertical="center"/>
    </xf>
    <xf numFmtId="3" fontId="7" fillId="6" borderId="0" xfId="0" applyNumberFormat="1" applyFont="1" applyFill="1" applyAlignment="1">
      <alignment vertical="center"/>
    </xf>
    <xf numFmtId="1" fontId="9" fillId="6" borderId="0" xfId="0" applyNumberFormat="1" applyFont="1" applyFill="1" applyAlignment="1">
      <alignment horizontal="center" vertical="center"/>
    </xf>
    <xf numFmtId="14" fontId="7" fillId="6" borderId="0" xfId="0" applyNumberFormat="1" applyFont="1" applyFill="1" applyAlignment="1">
      <alignment vertical="center"/>
    </xf>
    <xf numFmtId="14" fontId="12" fillId="6" borderId="0" xfId="0" applyNumberFormat="1" applyFont="1" applyFill="1" applyAlignment="1">
      <alignment vertical="center"/>
    </xf>
    <xf numFmtId="0" fontId="0" fillId="6" borderId="0" xfId="0" applyFill="1" applyAlignment="1">
      <alignment vertical="center"/>
    </xf>
    <xf numFmtId="3" fontId="6" fillId="6" borderId="0" xfId="0" applyNumberFormat="1" applyFont="1" applyFill="1" applyAlignment="1">
      <alignment vertical="center"/>
    </xf>
    <xf numFmtId="0" fontId="18" fillId="0" borderId="0" xfId="0" applyFont="1" applyAlignment="1">
      <alignment horizontal="center"/>
    </xf>
  </cellXfs>
  <cellStyles count="1">
    <cellStyle name="Normální"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3D171-F5D6-4A8A-9032-5B5EDB6C6BBD}">
  <dimension ref="A1:S51"/>
  <sheetViews>
    <sheetView tabSelected="1" workbookViewId="0">
      <pane xSplit="2" ySplit="3" topLeftCell="C4" activePane="bottomRight" state="frozen"/>
      <selection pane="topRight" activeCell="C1" sqref="C1"/>
      <selection pane="bottomLeft" activeCell="A4" sqref="A4"/>
      <selection pane="bottomRight" activeCell="D18" sqref="D18"/>
    </sheetView>
  </sheetViews>
  <sheetFormatPr defaultRowHeight="15" outlineLevelCol="1"/>
  <cols>
    <col min="1" max="1" width="65" customWidth="1"/>
    <col min="2" max="2" width="13.85546875" customWidth="1"/>
    <col min="3" max="3" width="14.140625" style="1" customWidth="1"/>
    <col min="4" max="4" width="6.5703125" style="46" customWidth="1"/>
    <col min="5" max="5" width="6.42578125" style="46" customWidth="1"/>
    <col min="6" max="6" width="12.42578125" customWidth="1" outlineLevel="1"/>
    <col min="7" max="7" width="7.5703125" style="15" customWidth="1" outlineLevel="1"/>
    <col min="8" max="8" width="6.140625" customWidth="1" outlineLevel="1"/>
    <col min="9" max="9" width="14" style="1" customWidth="1" outlineLevel="1"/>
    <col min="10" max="10" width="14" customWidth="1" outlineLevel="1"/>
    <col min="11" max="11" width="9.140625" customWidth="1" outlineLevel="1"/>
    <col min="12" max="12" width="4.5703125" customWidth="1"/>
    <col min="13" max="13" width="36" hidden="1" customWidth="1" outlineLevel="1"/>
    <col min="14" max="15" width="10.140625" hidden="1" customWidth="1" outlineLevel="1"/>
    <col min="16" max="16" width="12.7109375" hidden="1" customWidth="1" outlineLevel="1"/>
    <col min="17" max="17" width="32.85546875" bestFit="1" customWidth="1" collapsed="1"/>
  </cols>
  <sheetData>
    <row r="1" spans="1:19" ht="21">
      <c r="A1" s="3" t="s">
        <v>135</v>
      </c>
      <c r="B1" s="3"/>
      <c r="C1" s="4"/>
      <c r="D1" s="40"/>
      <c r="E1" s="40"/>
      <c r="F1" s="5"/>
      <c r="G1" s="13"/>
      <c r="H1" s="5"/>
      <c r="I1" s="4"/>
      <c r="J1" s="5"/>
      <c r="K1" s="5"/>
      <c r="M1" s="66">
        <v>2023</v>
      </c>
      <c r="N1" s="66"/>
      <c r="O1" s="66"/>
      <c r="P1" s="66"/>
      <c r="Q1" s="66"/>
      <c r="R1" s="66"/>
      <c r="S1" s="66"/>
    </row>
    <row r="2" spans="1:19" s="2" customFormat="1">
      <c r="A2" s="6" t="s">
        <v>7</v>
      </c>
      <c r="B2" s="6"/>
      <c r="C2" s="7">
        <f>SUBTOTAL(9,C4:C35)</f>
        <v>55887500</v>
      </c>
      <c r="D2" s="41"/>
      <c r="E2" s="41"/>
      <c r="F2" s="7"/>
      <c r="G2" s="14"/>
      <c r="H2" s="7"/>
      <c r="I2" s="7">
        <f>SUBTOTAL(9,I4:I35)</f>
        <v>42262100</v>
      </c>
      <c r="J2" s="7">
        <f>SUBTOTAL(9,J4:J35)</f>
        <v>24457400</v>
      </c>
      <c r="K2" s="3"/>
    </row>
    <row r="3" spans="1:19" s="30" customFormat="1" ht="43.5">
      <c r="A3" s="26"/>
      <c r="B3" s="26" t="s">
        <v>34</v>
      </c>
      <c r="C3" s="27" t="s">
        <v>5</v>
      </c>
      <c r="D3" s="28" t="s">
        <v>64</v>
      </c>
      <c r="E3" s="28" t="s">
        <v>65</v>
      </c>
      <c r="F3" s="26" t="s">
        <v>6</v>
      </c>
      <c r="G3" s="29" t="s">
        <v>15</v>
      </c>
      <c r="H3" s="26" t="s">
        <v>9</v>
      </c>
      <c r="I3" s="27" t="s">
        <v>12</v>
      </c>
      <c r="J3" s="26" t="s">
        <v>22</v>
      </c>
      <c r="K3" s="26"/>
      <c r="M3" s="36">
        <v>44949</v>
      </c>
      <c r="N3" s="49">
        <v>45048</v>
      </c>
      <c r="O3" s="49">
        <v>45082</v>
      </c>
      <c r="P3" s="49">
        <v>45091</v>
      </c>
      <c r="Q3" s="49">
        <v>45230</v>
      </c>
    </row>
    <row r="4" spans="1:19" s="17" customFormat="1" ht="15.75" customHeight="1">
      <c r="A4" s="16" t="s">
        <v>60</v>
      </c>
      <c r="B4" s="10" t="s">
        <v>31</v>
      </c>
      <c r="C4" s="11">
        <v>3000000</v>
      </c>
      <c r="D4" s="42">
        <v>2212</v>
      </c>
      <c r="E4" s="42"/>
      <c r="F4" s="9">
        <v>45565</v>
      </c>
      <c r="G4" s="9" t="s">
        <v>14</v>
      </c>
      <c r="H4" s="10" t="s">
        <v>11</v>
      </c>
      <c r="I4" s="11">
        <v>72000</v>
      </c>
      <c r="J4" s="11">
        <v>1350000</v>
      </c>
      <c r="K4" s="16"/>
      <c r="M4" s="37" t="s">
        <v>53</v>
      </c>
      <c r="Q4" s="17" t="s">
        <v>118</v>
      </c>
    </row>
    <row r="5" spans="1:19" s="17" customFormat="1" ht="15.75" customHeight="1">
      <c r="A5" s="16" t="s">
        <v>61</v>
      </c>
      <c r="B5" s="16"/>
      <c r="C5" s="11">
        <v>5000000</v>
      </c>
      <c r="D5" s="42"/>
      <c r="E5" s="42"/>
      <c r="F5" s="9">
        <v>46295</v>
      </c>
      <c r="G5" s="9"/>
      <c r="H5" s="10" t="s">
        <v>11</v>
      </c>
      <c r="I5" s="11"/>
      <c r="J5" s="11"/>
      <c r="K5" s="16"/>
      <c r="M5" s="37"/>
    </row>
    <row r="6" spans="1:19" s="19" customFormat="1">
      <c r="A6" s="10" t="s">
        <v>47</v>
      </c>
      <c r="B6" s="10" t="s">
        <v>99</v>
      </c>
      <c r="C6" s="38">
        <v>100000</v>
      </c>
      <c r="D6" s="44">
        <v>3745</v>
      </c>
      <c r="E6" s="44">
        <v>6124</v>
      </c>
      <c r="F6" s="9">
        <v>45199</v>
      </c>
      <c r="G6" s="18"/>
      <c r="H6" s="10" t="s">
        <v>8</v>
      </c>
      <c r="I6" s="11"/>
      <c r="J6" s="11"/>
      <c r="K6" s="10"/>
      <c r="N6" s="19" t="s">
        <v>75</v>
      </c>
      <c r="O6" s="19" t="s">
        <v>90</v>
      </c>
      <c r="Q6" s="19" t="s">
        <v>99</v>
      </c>
    </row>
    <row r="7" spans="1:19" s="19" customFormat="1">
      <c r="A7" s="10" t="s">
        <v>20</v>
      </c>
      <c r="B7" s="10"/>
      <c r="C7" s="11">
        <v>400000</v>
      </c>
      <c r="D7" s="42">
        <v>3613</v>
      </c>
      <c r="E7" s="42"/>
      <c r="F7" s="9">
        <v>45930</v>
      </c>
      <c r="G7" s="9" t="s">
        <v>14</v>
      </c>
      <c r="H7" s="10" t="s">
        <v>8</v>
      </c>
      <c r="I7" s="11">
        <f t="shared" ref="I7" si="0">IF(H7="NE",C7,C7/2)</f>
        <v>400000</v>
      </c>
      <c r="J7" s="11"/>
      <c r="K7" s="10"/>
      <c r="Q7" s="19" t="s">
        <v>119</v>
      </c>
    </row>
    <row r="8" spans="1:19" s="19" customFormat="1">
      <c r="A8" s="10" t="s">
        <v>54</v>
      </c>
      <c r="B8" s="10"/>
      <c r="C8" s="11">
        <v>2000000</v>
      </c>
      <c r="D8" s="42">
        <v>3613</v>
      </c>
      <c r="E8" s="42"/>
      <c r="F8" s="9">
        <v>45930</v>
      </c>
      <c r="G8" s="9" t="s">
        <v>14</v>
      </c>
      <c r="H8" s="10" t="s">
        <v>11</v>
      </c>
      <c r="I8" s="11"/>
      <c r="J8" s="11"/>
      <c r="K8" s="10"/>
    </row>
    <row r="9" spans="1:19" s="19" customFormat="1">
      <c r="A9" s="10" t="s">
        <v>24</v>
      </c>
      <c r="B9" s="10" t="s">
        <v>29</v>
      </c>
      <c r="C9" s="38">
        <v>1800000</v>
      </c>
      <c r="D9" s="44">
        <v>3613</v>
      </c>
      <c r="E9" s="44">
        <v>6121</v>
      </c>
      <c r="F9" s="9">
        <v>45199</v>
      </c>
      <c r="G9" s="9"/>
      <c r="H9" s="10" t="s">
        <v>11</v>
      </c>
      <c r="I9" s="11">
        <f>C9*0.15</f>
        <v>270000</v>
      </c>
      <c r="J9" s="11">
        <f>C9*0.85</f>
        <v>1530000</v>
      </c>
      <c r="K9" s="10"/>
      <c r="M9" s="19" t="s">
        <v>39</v>
      </c>
      <c r="N9" s="19" t="s">
        <v>89</v>
      </c>
    </row>
    <row r="10" spans="1:19" s="19" customFormat="1">
      <c r="A10" s="10" t="s">
        <v>25</v>
      </c>
      <c r="B10" s="10" t="s">
        <v>29</v>
      </c>
      <c r="C10" s="11">
        <v>20000</v>
      </c>
      <c r="D10" s="42"/>
      <c r="E10" s="42"/>
      <c r="F10" s="9">
        <v>45565</v>
      </c>
      <c r="G10" s="18"/>
      <c r="H10" s="10" t="s">
        <v>8</v>
      </c>
      <c r="I10" s="11">
        <v>20000</v>
      </c>
      <c r="J10" s="11"/>
      <c r="K10" s="10"/>
    </row>
    <row r="11" spans="1:19" s="19" customFormat="1">
      <c r="A11" s="10" t="s">
        <v>26</v>
      </c>
      <c r="B11" s="10" t="s">
        <v>29</v>
      </c>
      <c r="C11" s="11">
        <v>10000</v>
      </c>
      <c r="D11" s="42"/>
      <c r="E11" s="42"/>
      <c r="F11" s="9">
        <v>45565</v>
      </c>
      <c r="G11" s="18"/>
      <c r="H11" s="10" t="s">
        <v>8</v>
      </c>
      <c r="I11" s="11">
        <v>20000</v>
      </c>
      <c r="J11" s="11"/>
      <c r="K11" s="10"/>
    </row>
    <row r="12" spans="1:19" s="32" customFormat="1">
      <c r="A12" s="31" t="s">
        <v>40</v>
      </c>
      <c r="B12" s="31" t="s">
        <v>33</v>
      </c>
      <c r="C12" s="39">
        <v>20000</v>
      </c>
      <c r="D12" s="45">
        <v>5512</v>
      </c>
      <c r="E12" s="45">
        <v>5139</v>
      </c>
      <c r="F12" s="33">
        <v>45046</v>
      </c>
      <c r="G12" s="34"/>
      <c r="H12" s="31" t="s">
        <v>8</v>
      </c>
      <c r="I12" s="8">
        <f>C12</f>
        <v>20000</v>
      </c>
      <c r="J12" s="8"/>
      <c r="K12" s="31"/>
      <c r="M12" s="32" t="s">
        <v>41</v>
      </c>
      <c r="N12" s="32" t="s">
        <v>76</v>
      </c>
      <c r="O12" s="32" t="s">
        <v>91</v>
      </c>
      <c r="P12" s="32" t="s">
        <v>94</v>
      </c>
      <c r="Q12" s="32" t="s">
        <v>120</v>
      </c>
    </row>
    <row r="13" spans="1:19" s="19" customFormat="1">
      <c r="A13" s="10" t="s">
        <v>21</v>
      </c>
      <c r="B13" s="10" t="s">
        <v>30</v>
      </c>
      <c r="C13" s="38">
        <v>106000</v>
      </c>
      <c r="D13" s="44">
        <v>3636</v>
      </c>
      <c r="E13" s="44">
        <v>5169</v>
      </c>
      <c r="F13" s="9">
        <v>45107</v>
      </c>
      <c r="G13" s="9" t="s">
        <v>16</v>
      </c>
      <c r="H13" s="10" t="s">
        <v>8</v>
      </c>
      <c r="I13" s="11">
        <f>C13</f>
        <v>106000</v>
      </c>
      <c r="J13" s="11">
        <f>C13-I13</f>
        <v>0</v>
      </c>
      <c r="K13" s="10"/>
      <c r="M13" s="19" t="s">
        <v>42</v>
      </c>
      <c r="N13" s="19" t="s">
        <v>77</v>
      </c>
      <c r="O13" s="19" t="s">
        <v>95</v>
      </c>
      <c r="Q13" s="19" t="s">
        <v>121</v>
      </c>
    </row>
    <row r="14" spans="1:19" s="19" customFormat="1">
      <c r="A14" s="10" t="s">
        <v>23</v>
      </c>
      <c r="B14" s="10" t="s">
        <v>99</v>
      </c>
      <c r="C14" s="38">
        <v>5000</v>
      </c>
      <c r="D14" s="44">
        <v>3745</v>
      </c>
      <c r="E14" s="44">
        <v>5137</v>
      </c>
      <c r="F14" s="9">
        <v>45046</v>
      </c>
      <c r="G14" s="9"/>
      <c r="H14" s="10" t="s">
        <v>8</v>
      </c>
      <c r="I14" s="11">
        <f>C14</f>
        <v>5000</v>
      </c>
      <c r="J14" s="11"/>
      <c r="K14" s="10"/>
      <c r="M14" s="19" t="s">
        <v>36</v>
      </c>
      <c r="N14" s="19" t="s">
        <v>78</v>
      </c>
      <c r="Q14" s="19" t="s">
        <v>99</v>
      </c>
    </row>
    <row r="15" spans="1:19" s="19" customFormat="1">
      <c r="A15" s="10" t="s">
        <v>10</v>
      </c>
      <c r="B15" s="10" t="s">
        <v>30</v>
      </c>
      <c r="C15" s="11">
        <v>0</v>
      </c>
      <c r="D15" s="42"/>
      <c r="E15" s="42"/>
      <c r="F15" s="9"/>
      <c r="G15" s="9" t="s">
        <v>16</v>
      </c>
      <c r="H15" s="10" t="s">
        <v>8</v>
      </c>
      <c r="I15" s="11">
        <f t="shared" ref="I15:I17" si="1">C15</f>
        <v>0</v>
      </c>
      <c r="J15" s="11">
        <f t="shared" ref="J15:J43" si="2">C15-I15</f>
        <v>0</v>
      </c>
      <c r="K15" s="10"/>
      <c r="M15" s="19" t="s">
        <v>43</v>
      </c>
      <c r="O15" s="19" t="s">
        <v>96</v>
      </c>
      <c r="Q15" s="19" t="s">
        <v>122</v>
      </c>
    </row>
    <row r="16" spans="1:19" s="19" customFormat="1">
      <c r="A16" s="10" t="s">
        <v>0</v>
      </c>
      <c r="B16" s="10" t="s">
        <v>31</v>
      </c>
      <c r="C16" s="11">
        <v>0</v>
      </c>
      <c r="D16" s="42"/>
      <c r="E16" s="42"/>
      <c r="F16" s="9"/>
      <c r="G16" s="18" t="s">
        <v>16</v>
      </c>
      <c r="H16" s="10" t="s">
        <v>8</v>
      </c>
      <c r="I16" s="11">
        <f t="shared" si="1"/>
        <v>0</v>
      </c>
      <c r="J16" s="11">
        <f t="shared" si="2"/>
        <v>0</v>
      </c>
      <c r="K16" s="10"/>
      <c r="M16" s="19" t="s">
        <v>44</v>
      </c>
      <c r="Q16" s="19" t="s">
        <v>123</v>
      </c>
    </row>
    <row r="17" spans="1:17" s="19" customFormat="1">
      <c r="A17" s="10" t="s">
        <v>45</v>
      </c>
      <c r="B17" s="10" t="s">
        <v>30</v>
      </c>
      <c r="C17" s="38">
        <v>620000</v>
      </c>
      <c r="D17" s="44">
        <v>3639</v>
      </c>
      <c r="E17" s="44">
        <v>5169</v>
      </c>
      <c r="F17" s="9">
        <v>45291</v>
      </c>
      <c r="G17" s="18"/>
      <c r="H17" s="10" t="s">
        <v>8</v>
      </c>
      <c r="I17" s="11">
        <f t="shared" si="1"/>
        <v>620000</v>
      </c>
      <c r="J17" s="11">
        <v>0</v>
      </c>
      <c r="K17" s="10"/>
      <c r="M17" s="19" t="s">
        <v>37</v>
      </c>
      <c r="N17" s="19" t="s">
        <v>80</v>
      </c>
      <c r="O17" s="19" t="s">
        <v>97</v>
      </c>
      <c r="Q17" s="19" t="s">
        <v>124</v>
      </c>
    </row>
    <row r="18" spans="1:17" s="32" customFormat="1">
      <c r="A18" s="31" t="s">
        <v>56</v>
      </c>
      <c r="B18" s="31"/>
      <c r="C18" s="8">
        <v>20000000</v>
      </c>
      <c r="D18" s="43">
        <v>3639</v>
      </c>
      <c r="E18" s="43">
        <v>6121</v>
      </c>
      <c r="F18" s="33">
        <v>46022</v>
      </c>
      <c r="G18" s="31" t="s">
        <v>14</v>
      </c>
      <c r="H18" s="31" t="s">
        <v>11</v>
      </c>
      <c r="I18" s="8">
        <f>C18-J18</f>
        <v>18640000</v>
      </c>
      <c r="J18" s="8">
        <f>17*80000</f>
        <v>1360000</v>
      </c>
      <c r="K18" s="31"/>
    </row>
    <row r="19" spans="1:17" s="19" customFormat="1">
      <c r="A19" s="10" t="s">
        <v>13</v>
      </c>
      <c r="B19" s="10" t="s">
        <v>30</v>
      </c>
      <c r="C19" s="38">
        <v>115000</v>
      </c>
      <c r="D19" s="44">
        <v>2219</v>
      </c>
      <c r="E19" s="44">
        <v>5169</v>
      </c>
      <c r="F19" s="9">
        <v>45016</v>
      </c>
      <c r="G19" s="18" t="s">
        <v>16</v>
      </c>
      <c r="H19" s="10" t="s">
        <v>8</v>
      </c>
      <c r="I19" s="11">
        <f t="shared" ref="I19:I20" si="3">IF(H19="NE",C19,C19/2)</f>
        <v>115000</v>
      </c>
      <c r="J19" s="11">
        <f t="shared" si="2"/>
        <v>0</v>
      </c>
      <c r="K19" s="10"/>
      <c r="M19" s="19" t="s">
        <v>46</v>
      </c>
      <c r="N19" s="19" t="s">
        <v>81</v>
      </c>
      <c r="Q19" s="19" t="s">
        <v>125</v>
      </c>
    </row>
    <row r="20" spans="1:17" s="19" customFormat="1">
      <c r="A20" s="10" t="s">
        <v>1</v>
      </c>
      <c r="B20" s="10" t="s">
        <v>31</v>
      </c>
      <c r="C20" s="11">
        <v>800000</v>
      </c>
      <c r="D20" s="42">
        <v>2219</v>
      </c>
      <c r="E20" s="42">
        <v>6121</v>
      </c>
      <c r="F20" s="9">
        <v>45565</v>
      </c>
      <c r="G20" s="9" t="s">
        <v>14</v>
      </c>
      <c r="H20" s="10" t="s">
        <v>11</v>
      </c>
      <c r="I20" s="11">
        <f t="shared" si="3"/>
        <v>400000</v>
      </c>
      <c r="J20" s="11">
        <f t="shared" si="2"/>
        <v>400000</v>
      </c>
      <c r="K20" s="10"/>
      <c r="Q20" s="19" t="s">
        <v>125</v>
      </c>
    </row>
    <row r="21" spans="1:17" s="19" customFormat="1">
      <c r="A21" s="10" t="s">
        <v>35</v>
      </c>
      <c r="B21" s="10" t="s">
        <v>99</v>
      </c>
      <c r="C21" s="38">
        <v>378000</v>
      </c>
      <c r="D21" s="44">
        <v>3412</v>
      </c>
      <c r="E21" s="44">
        <v>6129</v>
      </c>
      <c r="F21" s="9">
        <v>45107</v>
      </c>
      <c r="G21" s="18"/>
      <c r="H21" s="10" t="s">
        <v>11</v>
      </c>
      <c r="I21" s="11">
        <f>C21*0.2</f>
        <v>75600</v>
      </c>
      <c r="J21" s="11">
        <f>C21*0.8</f>
        <v>302400</v>
      </c>
      <c r="K21" s="10"/>
      <c r="M21" s="19" t="s">
        <v>67</v>
      </c>
      <c r="N21" s="19" t="s">
        <v>82</v>
      </c>
      <c r="O21" s="19" t="s">
        <v>98</v>
      </c>
      <c r="Q21" s="19" t="s">
        <v>126</v>
      </c>
    </row>
    <row r="22" spans="1:17" s="32" customFormat="1">
      <c r="A22" s="31" t="s">
        <v>48</v>
      </c>
      <c r="B22" s="31" t="s">
        <v>29</v>
      </c>
      <c r="C22" s="8">
        <v>20000</v>
      </c>
      <c r="D22" s="43"/>
      <c r="E22" s="43"/>
      <c r="F22" s="33">
        <v>45565</v>
      </c>
      <c r="G22" s="34"/>
      <c r="H22" s="31" t="s">
        <v>8</v>
      </c>
      <c r="I22" s="8">
        <f>C22</f>
        <v>20000</v>
      </c>
      <c r="J22" s="8"/>
      <c r="K22" s="31"/>
      <c r="Q22" s="32" t="s">
        <v>127</v>
      </c>
    </row>
    <row r="23" spans="1:17" s="32" customFormat="1">
      <c r="A23" s="31" t="s">
        <v>49</v>
      </c>
      <c r="B23" s="31" t="s">
        <v>99</v>
      </c>
      <c r="C23" s="8">
        <v>0</v>
      </c>
      <c r="D23" s="43"/>
      <c r="E23" s="43"/>
      <c r="F23" s="33"/>
      <c r="G23" s="34"/>
      <c r="H23" s="31" t="s">
        <v>8</v>
      </c>
      <c r="I23" s="8">
        <f t="shared" ref="I23:I27" si="4">C23</f>
        <v>0</v>
      </c>
      <c r="J23" s="8"/>
      <c r="K23" s="31"/>
      <c r="Q23" s="32" t="s">
        <v>99</v>
      </c>
    </row>
    <row r="24" spans="1:17" s="32" customFormat="1">
      <c r="A24" s="31" t="s">
        <v>58</v>
      </c>
      <c r="B24" s="31" t="s">
        <v>99</v>
      </c>
      <c r="C24" s="39">
        <v>40000</v>
      </c>
      <c r="D24" s="45">
        <v>3412</v>
      </c>
      <c r="E24" s="45">
        <v>5171</v>
      </c>
      <c r="F24" s="33">
        <v>45077</v>
      </c>
      <c r="G24" s="34"/>
      <c r="H24" s="31" t="s">
        <v>8</v>
      </c>
      <c r="I24" s="8">
        <f t="shared" si="4"/>
        <v>40000</v>
      </c>
      <c r="J24" s="8"/>
      <c r="K24" s="31"/>
      <c r="N24" s="32" t="s">
        <v>83</v>
      </c>
      <c r="O24" s="32" t="s">
        <v>78</v>
      </c>
      <c r="Q24" s="32" t="s">
        <v>99</v>
      </c>
    </row>
    <row r="25" spans="1:17" s="32" customFormat="1">
      <c r="A25" s="31" t="s">
        <v>51</v>
      </c>
      <c r="B25" s="31" t="s">
        <v>128</v>
      </c>
      <c r="C25" s="8"/>
      <c r="D25" s="43"/>
      <c r="E25" s="43"/>
      <c r="F25" s="33">
        <v>46203</v>
      </c>
      <c r="G25" s="34"/>
      <c r="H25" s="31" t="s">
        <v>8</v>
      </c>
      <c r="I25" s="8">
        <f t="shared" si="4"/>
        <v>0</v>
      </c>
      <c r="J25" s="8"/>
      <c r="K25" s="31"/>
      <c r="Q25" s="32" t="s">
        <v>129</v>
      </c>
    </row>
    <row r="26" spans="1:17" s="32" customFormat="1">
      <c r="A26" s="31" t="s">
        <v>62</v>
      </c>
      <c r="B26" s="31" t="s">
        <v>99</v>
      </c>
      <c r="C26" s="39">
        <v>50000</v>
      </c>
      <c r="D26" s="45">
        <v>5512</v>
      </c>
      <c r="E26" s="45">
        <v>5171</v>
      </c>
      <c r="F26" s="33">
        <v>45046</v>
      </c>
      <c r="G26" s="34"/>
      <c r="H26" s="31" t="s">
        <v>8</v>
      </c>
      <c r="I26" s="8">
        <f t="shared" si="4"/>
        <v>50000</v>
      </c>
      <c r="J26" s="8"/>
      <c r="K26" s="31"/>
      <c r="N26" s="32" t="s">
        <v>84</v>
      </c>
      <c r="O26" s="32" t="s">
        <v>92</v>
      </c>
      <c r="P26" s="32" t="s">
        <v>78</v>
      </c>
      <c r="Q26" s="32" t="s">
        <v>99</v>
      </c>
    </row>
    <row r="27" spans="1:17" s="32" customFormat="1">
      <c r="A27" s="31" t="s">
        <v>63</v>
      </c>
      <c r="B27" s="31" t="s">
        <v>99</v>
      </c>
      <c r="C27" s="8">
        <v>0</v>
      </c>
      <c r="D27" s="43"/>
      <c r="E27" s="43"/>
      <c r="F27" s="33"/>
      <c r="G27" s="34"/>
      <c r="H27" s="31" t="s">
        <v>8</v>
      </c>
      <c r="I27" s="8">
        <f t="shared" si="4"/>
        <v>0</v>
      </c>
      <c r="J27" s="8"/>
      <c r="K27" s="31"/>
      <c r="N27" s="32" t="s">
        <v>85</v>
      </c>
      <c r="Q27" s="32" t="s">
        <v>130</v>
      </c>
    </row>
    <row r="28" spans="1:17" s="64" customFormat="1">
      <c r="A28" s="59" t="s">
        <v>55</v>
      </c>
      <c r="B28" s="59" t="s">
        <v>117</v>
      </c>
      <c r="C28" s="60">
        <f>350000*1.21</f>
        <v>423500</v>
      </c>
      <c r="D28" s="61"/>
      <c r="E28" s="61"/>
      <c r="F28" s="62">
        <v>45382</v>
      </c>
      <c r="G28" s="63" t="s">
        <v>11</v>
      </c>
      <c r="H28" s="59" t="s">
        <v>8</v>
      </c>
      <c r="I28" s="60">
        <f>350000*1.21</f>
        <v>423500</v>
      </c>
      <c r="J28" s="60"/>
      <c r="K28" s="59"/>
    </row>
    <row r="29" spans="1:17" s="32" customFormat="1">
      <c r="A29" s="31" t="s">
        <v>57</v>
      </c>
      <c r="B29" s="31" t="s">
        <v>99</v>
      </c>
      <c r="C29" s="39">
        <v>30000</v>
      </c>
      <c r="D29" s="45">
        <v>5512</v>
      </c>
      <c r="E29" s="45">
        <v>5137</v>
      </c>
      <c r="F29" s="33">
        <v>45107</v>
      </c>
      <c r="G29" s="34"/>
      <c r="H29" s="31" t="s">
        <v>11</v>
      </c>
      <c r="I29" s="8">
        <v>15000</v>
      </c>
      <c r="J29" s="8">
        <f>C29*0.5</f>
        <v>15000</v>
      </c>
      <c r="K29" s="31"/>
      <c r="M29" s="32" t="s">
        <v>68</v>
      </c>
      <c r="N29" s="32" t="s">
        <v>86</v>
      </c>
      <c r="O29" s="32" t="s">
        <v>93</v>
      </c>
      <c r="P29" s="32" t="s">
        <v>100</v>
      </c>
      <c r="Q29" s="32" t="s">
        <v>131</v>
      </c>
    </row>
    <row r="30" spans="1:17" s="32" customFormat="1">
      <c r="A30" s="31" t="s">
        <v>52</v>
      </c>
      <c r="B30" s="31" t="s">
        <v>99</v>
      </c>
      <c r="C30" s="39">
        <v>900000</v>
      </c>
      <c r="D30" s="43"/>
      <c r="E30" s="43"/>
      <c r="F30" s="33">
        <v>45291</v>
      </c>
      <c r="G30" s="34"/>
      <c r="H30" s="31" t="s">
        <v>8</v>
      </c>
      <c r="I30" s="8">
        <v>900000</v>
      </c>
      <c r="J30" s="8"/>
      <c r="K30" s="31"/>
      <c r="N30" s="32" t="s">
        <v>87</v>
      </c>
      <c r="P30" s="32" t="s">
        <v>101</v>
      </c>
      <c r="Q30" s="32" t="s">
        <v>132</v>
      </c>
    </row>
    <row r="31" spans="1:17" s="64" customFormat="1">
      <c r="A31" s="59" t="s">
        <v>133</v>
      </c>
      <c r="B31" s="59" t="s">
        <v>117</v>
      </c>
      <c r="C31" s="65">
        <v>50000</v>
      </c>
      <c r="D31" s="61"/>
      <c r="E31" s="61"/>
      <c r="F31" s="62">
        <v>45473</v>
      </c>
      <c r="G31" s="63"/>
      <c r="H31" s="59" t="s">
        <v>8</v>
      </c>
      <c r="I31" s="60">
        <v>50000</v>
      </c>
      <c r="J31" s="60"/>
      <c r="K31" s="59"/>
    </row>
    <row r="32" spans="1:17" s="64" customFormat="1">
      <c r="A32" s="59" t="s">
        <v>113</v>
      </c>
      <c r="B32" s="59" t="s">
        <v>117</v>
      </c>
      <c r="C32" s="65">
        <v>500000</v>
      </c>
      <c r="D32" s="61"/>
      <c r="E32" s="61"/>
      <c r="F32" s="62">
        <v>45473</v>
      </c>
      <c r="G32" s="63"/>
      <c r="H32" s="59" t="s">
        <v>8</v>
      </c>
      <c r="I32" s="60">
        <v>500000</v>
      </c>
      <c r="J32" s="60"/>
      <c r="K32" s="59"/>
    </row>
    <row r="33" spans="1:17" s="64" customFormat="1">
      <c r="A33" s="59" t="s">
        <v>115</v>
      </c>
      <c r="B33" s="59" t="s">
        <v>117</v>
      </c>
      <c r="C33" s="65">
        <v>1000000</v>
      </c>
      <c r="D33" s="61"/>
      <c r="E33" s="61"/>
      <c r="F33" s="62">
        <v>45473</v>
      </c>
      <c r="G33" s="63"/>
      <c r="H33" s="59" t="s">
        <v>11</v>
      </c>
      <c r="I33" s="60">
        <v>1000000</v>
      </c>
      <c r="J33" s="60">
        <v>1000000</v>
      </c>
      <c r="K33" s="59"/>
    </row>
    <row r="34" spans="1:17" s="64" customFormat="1">
      <c r="A34" s="59" t="s">
        <v>114</v>
      </c>
      <c r="B34" s="59" t="s">
        <v>117</v>
      </c>
      <c r="C34" s="65">
        <v>18000000</v>
      </c>
      <c r="D34" s="61"/>
      <c r="E34" s="61"/>
      <c r="F34" s="62">
        <v>45869</v>
      </c>
      <c r="G34" s="63"/>
      <c r="H34" s="59" t="s">
        <v>11</v>
      </c>
      <c r="I34" s="60">
        <v>18000000</v>
      </c>
      <c r="J34" s="60">
        <v>18000000</v>
      </c>
      <c r="K34" s="59"/>
    </row>
    <row r="35" spans="1:17" s="64" customFormat="1">
      <c r="A35" s="59" t="s">
        <v>116</v>
      </c>
      <c r="B35" s="59" t="s">
        <v>117</v>
      </c>
      <c r="C35" s="65">
        <v>500000</v>
      </c>
      <c r="D35" s="61"/>
      <c r="E35" s="61"/>
      <c r="F35" s="62">
        <v>45901</v>
      </c>
      <c r="G35" s="63"/>
      <c r="H35" s="59" t="s">
        <v>11</v>
      </c>
      <c r="I35" s="60">
        <v>500000</v>
      </c>
      <c r="J35" s="60">
        <v>500000</v>
      </c>
      <c r="K35" s="59"/>
    </row>
    <row r="36" spans="1:17" s="19" customFormat="1">
      <c r="A36" s="10" t="s">
        <v>50</v>
      </c>
      <c r="B36" s="10" t="s">
        <v>32</v>
      </c>
      <c r="C36" s="11"/>
      <c r="D36" s="42"/>
      <c r="E36" s="42"/>
      <c r="F36" s="9"/>
      <c r="G36" s="18"/>
      <c r="H36" s="10"/>
      <c r="I36" s="11"/>
      <c r="J36" s="11">
        <v>50000</v>
      </c>
      <c r="K36" s="10"/>
      <c r="Q36" s="19" t="s">
        <v>134</v>
      </c>
    </row>
    <row r="37" spans="1:17" s="19" customFormat="1">
      <c r="A37" s="10"/>
      <c r="B37" s="10"/>
      <c r="C37" s="11"/>
      <c r="D37" s="42"/>
      <c r="E37" s="42"/>
      <c r="F37" s="9"/>
      <c r="G37" s="18"/>
      <c r="H37" s="10"/>
      <c r="I37" s="11"/>
      <c r="J37" s="11"/>
      <c r="K37" s="10"/>
    </row>
    <row r="38" spans="1:17" s="19" customFormat="1">
      <c r="A38" s="10"/>
      <c r="B38" s="10"/>
      <c r="C38" s="11"/>
      <c r="D38" s="42"/>
      <c r="E38" s="42"/>
      <c r="F38" s="9"/>
      <c r="G38" s="18"/>
      <c r="H38" s="10"/>
      <c r="I38" s="11"/>
      <c r="J38" s="11"/>
      <c r="K38" s="10"/>
    </row>
    <row r="39" spans="1:17" s="10" customFormat="1" ht="21" customHeight="1">
      <c r="A39" s="10" t="s">
        <v>2</v>
      </c>
      <c r="B39" s="10" t="s">
        <v>32</v>
      </c>
      <c r="C39" s="11">
        <v>40000</v>
      </c>
      <c r="D39" s="42"/>
      <c r="E39" s="42"/>
      <c r="F39" s="9"/>
      <c r="G39" s="21" t="s">
        <v>16</v>
      </c>
      <c r="H39" s="10" t="s">
        <v>8</v>
      </c>
      <c r="I39" s="11">
        <f t="shared" ref="I39:I43" si="5">IF(H39="NE",C39,C39/2)</f>
        <v>40000</v>
      </c>
      <c r="J39" s="11">
        <f t="shared" si="2"/>
        <v>0</v>
      </c>
      <c r="N39" s="10" t="s">
        <v>88</v>
      </c>
      <c r="P39" s="10" t="s">
        <v>102</v>
      </c>
      <c r="Q39" s="10" t="s">
        <v>102</v>
      </c>
    </row>
    <row r="40" spans="1:17" s="10" customFormat="1" ht="20.25" customHeight="1">
      <c r="A40" s="10" t="s">
        <v>3</v>
      </c>
      <c r="B40" s="10" t="s">
        <v>32</v>
      </c>
      <c r="C40" s="11">
        <v>30000</v>
      </c>
      <c r="D40" s="42">
        <v>3319</v>
      </c>
      <c r="E40" s="42" t="s">
        <v>17</v>
      </c>
      <c r="F40" s="9"/>
      <c r="G40" s="21" t="s">
        <v>16</v>
      </c>
      <c r="H40" s="10" t="s">
        <v>8</v>
      </c>
      <c r="I40" s="11">
        <f t="shared" si="5"/>
        <v>30000</v>
      </c>
      <c r="J40" s="11">
        <f t="shared" si="2"/>
        <v>0</v>
      </c>
    </row>
    <row r="41" spans="1:17" s="10" customFormat="1" ht="18" customHeight="1">
      <c r="C41" s="11"/>
      <c r="D41" s="42"/>
      <c r="E41" s="42"/>
      <c r="I41" s="11">
        <f t="shared" si="5"/>
        <v>0</v>
      </c>
      <c r="J41" s="11">
        <f t="shared" si="2"/>
        <v>0</v>
      </c>
    </row>
    <row r="42" spans="1:17" s="5" customFormat="1" ht="14.25">
      <c r="A42" s="10" t="s">
        <v>18</v>
      </c>
      <c r="B42" s="10" t="s">
        <v>32</v>
      </c>
      <c r="C42" s="4">
        <v>20000</v>
      </c>
      <c r="D42" s="40">
        <v>3319</v>
      </c>
      <c r="E42" s="40">
        <v>5492</v>
      </c>
      <c r="F42" s="20"/>
      <c r="G42" s="21" t="s">
        <v>16</v>
      </c>
      <c r="H42" s="10" t="s">
        <v>8</v>
      </c>
      <c r="I42" s="11">
        <f t="shared" si="5"/>
        <v>20000</v>
      </c>
      <c r="J42" s="11">
        <f t="shared" si="2"/>
        <v>0</v>
      </c>
    </row>
    <row r="43" spans="1:17" s="5" customFormat="1" ht="14.25">
      <c r="A43" s="10" t="s">
        <v>19</v>
      </c>
      <c r="B43" s="10" t="s">
        <v>32</v>
      </c>
      <c r="C43" s="4">
        <v>2000</v>
      </c>
      <c r="D43" s="40">
        <v>3319</v>
      </c>
      <c r="E43" s="40">
        <v>5194</v>
      </c>
      <c r="F43" s="20"/>
      <c r="G43" s="21" t="s">
        <v>16</v>
      </c>
      <c r="H43" s="10" t="s">
        <v>8</v>
      </c>
      <c r="I43" s="11">
        <f t="shared" si="5"/>
        <v>2000</v>
      </c>
      <c r="J43" s="11">
        <f t="shared" si="2"/>
        <v>0</v>
      </c>
      <c r="P43" s="5" t="s">
        <v>103</v>
      </c>
    </row>
    <row r="44" spans="1:17">
      <c r="A44" s="12"/>
      <c r="B44" s="12"/>
    </row>
    <row r="45" spans="1:17" s="22" customFormat="1">
      <c r="A45" s="24"/>
      <c r="B45" s="24"/>
      <c r="D45" s="47"/>
      <c r="E45" s="47"/>
      <c r="F45" s="23"/>
    </row>
    <row r="46" spans="1:17" s="22" customFormat="1">
      <c r="A46" s="22" t="s">
        <v>136</v>
      </c>
      <c r="D46" s="47"/>
      <c r="E46" s="47"/>
      <c r="F46" s="23"/>
    </row>
    <row r="47" spans="1:17" ht="15.75">
      <c r="A47" s="22"/>
      <c r="B47" s="22"/>
      <c r="C47" s="22"/>
      <c r="D47" s="47"/>
      <c r="E47" s="47"/>
      <c r="F47" s="23"/>
    </row>
    <row r="48" spans="1:17" ht="15.75">
      <c r="A48" s="24" t="s">
        <v>137</v>
      </c>
      <c r="B48" s="24"/>
      <c r="C48" s="25"/>
      <c r="D48" s="47"/>
      <c r="E48" s="47"/>
      <c r="F48" s="23"/>
    </row>
    <row r="49" spans="1:6" ht="15.75">
      <c r="A49" s="24"/>
      <c r="B49" s="24"/>
      <c r="C49" s="22"/>
      <c r="D49" s="47"/>
      <c r="E49" s="47"/>
      <c r="F49" s="23"/>
    </row>
    <row r="50" spans="1:6" ht="15.75">
      <c r="A50" s="24" t="s">
        <v>27</v>
      </c>
      <c r="B50" s="24"/>
      <c r="C50" s="22"/>
      <c r="D50" s="47" t="s">
        <v>28</v>
      </c>
      <c r="E50" s="47"/>
      <c r="F50" s="23"/>
    </row>
    <row r="51" spans="1:6" ht="15.75">
      <c r="A51" s="22"/>
      <c r="B51" s="22"/>
      <c r="C51" s="22"/>
      <c r="D51" s="47"/>
      <c r="E51" s="47"/>
      <c r="F51" s="23"/>
    </row>
  </sheetData>
  <autoFilter ref="A3:L43" xr:uid="{00000000-0009-0000-0000-000001000000}"/>
  <mergeCells count="1">
    <mergeCell ref="M1:S1"/>
  </mergeCells>
  <pageMargins left="0.7" right="0.7" top="0.78740157499999996" bottom="0.78740157499999996" header="0.3" footer="0.3"/>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A1ED6-9187-4964-9AB1-78C288D06DAA}">
  <sheetPr>
    <pageSetUpPr fitToPage="1"/>
  </sheetPr>
  <dimension ref="A1:R50"/>
  <sheetViews>
    <sheetView zoomScale="90" zoomScaleNormal="90" workbookViewId="0">
      <pane xSplit="4" ySplit="5" topLeftCell="O6" activePane="bottomRight" state="frozen"/>
      <selection pane="topRight" activeCell="C1" sqref="C1"/>
      <selection pane="bottomLeft" activeCell="A4" sqref="A4"/>
      <selection pane="bottomRight" activeCell="D21" sqref="D21"/>
    </sheetView>
  </sheetViews>
  <sheetFormatPr defaultRowHeight="15" outlineLevelCol="1"/>
  <cols>
    <col min="1" max="1" width="88.85546875" customWidth="1"/>
    <col min="2" max="2" width="54.5703125" customWidth="1"/>
    <col min="3" max="3" width="33.28515625" customWidth="1"/>
    <col min="4" max="4" width="25.85546875" customWidth="1"/>
    <col min="5" max="5" width="14.140625" style="1" customWidth="1"/>
    <col min="6" max="6" width="6.5703125" style="46" customWidth="1"/>
    <col min="7" max="7" width="6.42578125" style="46" customWidth="1"/>
    <col min="8" max="8" width="12.42578125" customWidth="1" outlineLevel="1"/>
    <col min="9" max="9" width="7.5703125" style="15" customWidth="1" outlineLevel="1"/>
    <col min="10" max="10" width="6.140625" customWidth="1" outlineLevel="1"/>
    <col min="11" max="11" width="14" style="1" customWidth="1" outlineLevel="1"/>
    <col min="12" max="12" width="12.42578125" customWidth="1" outlineLevel="1"/>
    <col min="13" max="13" width="9.140625" customWidth="1" outlineLevel="1"/>
    <col min="14" max="14" width="4.5703125" customWidth="1"/>
    <col min="15" max="15" width="36" customWidth="1"/>
    <col min="16" max="16" width="12.5703125" customWidth="1"/>
    <col min="17" max="17" width="13.85546875" customWidth="1"/>
    <col min="18" max="18" width="17.140625" customWidth="1"/>
  </cols>
  <sheetData>
    <row r="1" spans="1:18" ht="25.5">
      <c r="A1" s="57" t="s">
        <v>38</v>
      </c>
      <c r="B1" s="55"/>
      <c r="C1" s="3"/>
      <c r="D1" s="3"/>
      <c r="E1" s="4"/>
      <c r="F1" s="40"/>
      <c r="G1" s="40"/>
      <c r="H1" s="5"/>
      <c r="I1" s="13"/>
      <c r="J1" s="5"/>
      <c r="K1" s="4"/>
      <c r="L1" s="5"/>
      <c r="M1" s="5"/>
      <c r="O1" s="35">
        <v>2023</v>
      </c>
    </row>
    <row r="2" spans="1:18" ht="25.5">
      <c r="A2" s="57"/>
      <c r="B2" s="55"/>
      <c r="C2" s="3"/>
      <c r="D2" s="3"/>
      <c r="E2" s="4"/>
      <c r="F2" s="40"/>
      <c r="G2" s="40"/>
      <c r="H2" s="5"/>
      <c r="I2" s="13"/>
      <c r="J2" s="5"/>
      <c r="K2" s="4"/>
      <c r="L2" s="5"/>
      <c r="M2" s="5"/>
      <c r="O2" s="35"/>
    </row>
    <row r="3" spans="1:18" ht="25.5">
      <c r="A3" s="57" t="s">
        <v>112</v>
      </c>
      <c r="B3" s="55"/>
      <c r="C3" s="3"/>
      <c r="D3" s="3"/>
      <c r="E3" s="4"/>
      <c r="F3" s="40"/>
      <c r="G3" s="40"/>
      <c r="H3" s="5"/>
      <c r="I3" s="13"/>
      <c r="J3" s="5"/>
      <c r="K3" s="4"/>
      <c r="L3" s="5"/>
      <c r="M3" s="5"/>
      <c r="O3" s="35"/>
    </row>
    <row r="4" spans="1:18" s="2" customFormat="1" ht="19.5">
      <c r="A4" s="56"/>
      <c r="B4" s="56"/>
      <c r="C4" s="6"/>
      <c r="D4" s="6"/>
      <c r="E4" s="7">
        <f>SUBTOTAL(9,E6:E32)</f>
        <v>34514000</v>
      </c>
      <c r="F4" s="41"/>
      <c r="G4" s="41"/>
      <c r="H4" s="7"/>
      <c r="I4" s="14"/>
      <c r="J4" s="7"/>
      <c r="K4" s="7">
        <f>SUBTOTAL(9,K6:K32)</f>
        <v>20888600</v>
      </c>
      <c r="L4" s="7">
        <f>SUBTOTAL(9,L6:L32)</f>
        <v>4957400</v>
      </c>
      <c r="M4" s="3"/>
    </row>
    <row r="5" spans="1:18" s="30" customFormat="1" ht="43.5">
      <c r="A5" s="26"/>
      <c r="B5" s="26"/>
      <c r="C5" s="26"/>
      <c r="D5" s="26" t="s">
        <v>34</v>
      </c>
      <c r="E5" s="27" t="s">
        <v>5</v>
      </c>
      <c r="F5" s="28" t="s">
        <v>64</v>
      </c>
      <c r="G5" s="28" t="s">
        <v>65</v>
      </c>
      <c r="H5" s="26" t="s">
        <v>6</v>
      </c>
      <c r="I5" s="29" t="s">
        <v>15</v>
      </c>
      <c r="J5" s="26" t="s">
        <v>9</v>
      </c>
      <c r="K5" s="27" t="s">
        <v>12</v>
      </c>
      <c r="L5" s="26" t="s">
        <v>22</v>
      </c>
      <c r="M5" s="26"/>
      <c r="O5" s="36">
        <v>44949</v>
      </c>
      <c r="P5" s="49">
        <v>45048</v>
      </c>
      <c r="Q5" s="49">
        <v>45082</v>
      </c>
      <c r="R5" s="49">
        <v>45091</v>
      </c>
    </row>
    <row r="6" spans="1:18" s="17" customFormat="1" ht="15.75" customHeight="1">
      <c r="A6" s="16" t="s">
        <v>60</v>
      </c>
      <c r="B6" s="16"/>
      <c r="C6" s="16"/>
      <c r="D6" s="10" t="s">
        <v>31</v>
      </c>
      <c r="E6" s="11">
        <v>3000000</v>
      </c>
      <c r="F6" s="42">
        <v>2212</v>
      </c>
      <c r="G6" s="42"/>
      <c r="H6" s="9">
        <v>45565</v>
      </c>
      <c r="I6" s="9" t="s">
        <v>14</v>
      </c>
      <c r="J6" s="10" t="s">
        <v>11</v>
      </c>
      <c r="K6" s="11">
        <v>72000</v>
      </c>
      <c r="L6" s="11">
        <v>1350000</v>
      </c>
      <c r="M6" s="16"/>
      <c r="O6" s="37" t="s">
        <v>53</v>
      </c>
    </row>
    <row r="7" spans="1:18" s="17" customFormat="1" ht="15.75" customHeight="1">
      <c r="A7" s="16" t="s">
        <v>61</v>
      </c>
      <c r="B7" s="16"/>
      <c r="C7" s="16"/>
      <c r="D7" s="16"/>
      <c r="E7" s="11">
        <v>5000000</v>
      </c>
      <c r="F7" s="42"/>
      <c r="G7" s="42"/>
      <c r="H7" s="9">
        <v>46295</v>
      </c>
      <c r="I7" s="9"/>
      <c r="J7" s="10" t="s">
        <v>11</v>
      </c>
      <c r="K7" s="11"/>
      <c r="L7" s="11"/>
      <c r="M7" s="16"/>
      <c r="O7" s="37"/>
    </row>
    <row r="8" spans="1:18" s="19" customFormat="1" ht="30" customHeight="1">
      <c r="A8" s="10" t="s">
        <v>47</v>
      </c>
      <c r="B8" s="10" t="s">
        <v>104</v>
      </c>
      <c r="C8" s="10"/>
      <c r="D8" s="10" t="s">
        <v>31</v>
      </c>
      <c r="E8" s="38">
        <v>100000</v>
      </c>
      <c r="F8" s="44">
        <v>3745</v>
      </c>
      <c r="G8" s="44">
        <v>6124</v>
      </c>
      <c r="H8" s="9">
        <v>45199</v>
      </c>
      <c r="I8" s="18"/>
      <c r="J8" s="10" t="s">
        <v>8</v>
      </c>
      <c r="K8" s="11"/>
      <c r="L8" s="11"/>
      <c r="M8" s="10"/>
      <c r="P8" s="19" t="s">
        <v>75</v>
      </c>
      <c r="Q8" s="19" t="s">
        <v>90</v>
      </c>
    </row>
    <row r="9" spans="1:18" s="19" customFormat="1">
      <c r="A9" s="10" t="s">
        <v>20</v>
      </c>
      <c r="B9" s="10"/>
      <c r="C9" s="10"/>
      <c r="D9" s="10"/>
      <c r="E9" s="11">
        <v>400000</v>
      </c>
      <c r="F9" s="42">
        <v>3613</v>
      </c>
      <c r="G9" s="42"/>
      <c r="H9" s="9">
        <v>45930</v>
      </c>
      <c r="I9" s="9" t="s">
        <v>14</v>
      </c>
      <c r="J9" s="10" t="s">
        <v>8</v>
      </c>
      <c r="K9" s="11">
        <f t="shared" ref="K9" si="0">IF(J9="NE",E9,E9/2)</f>
        <v>400000</v>
      </c>
      <c r="L9" s="11"/>
      <c r="M9" s="10"/>
    </row>
    <row r="10" spans="1:18" s="19" customFormat="1">
      <c r="A10" s="10" t="s">
        <v>54</v>
      </c>
      <c r="B10" s="10"/>
      <c r="C10" s="10"/>
      <c r="D10" s="10"/>
      <c r="E10" s="11">
        <v>2000000</v>
      </c>
      <c r="F10" s="42">
        <v>3613</v>
      </c>
      <c r="G10" s="42"/>
      <c r="H10" s="9">
        <v>45930</v>
      </c>
      <c r="I10" s="9" t="s">
        <v>14</v>
      </c>
      <c r="J10" s="10" t="s">
        <v>11</v>
      </c>
      <c r="K10" s="11"/>
      <c r="L10" s="11"/>
      <c r="M10" s="10"/>
    </row>
    <row r="11" spans="1:18" s="19" customFormat="1" ht="30" customHeight="1">
      <c r="A11" s="10" t="s">
        <v>24</v>
      </c>
      <c r="B11" s="10" t="s">
        <v>110</v>
      </c>
      <c r="C11" s="10"/>
      <c r="D11" s="10" t="s">
        <v>30</v>
      </c>
      <c r="E11" s="38">
        <v>1800000</v>
      </c>
      <c r="F11" s="44">
        <v>3613</v>
      </c>
      <c r="G11" s="44">
        <v>6121</v>
      </c>
      <c r="H11" s="9">
        <v>45199</v>
      </c>
      <c r="I11" s="9"/>
      <c r="J11" s="10" t="s">
        <v>11</v>
      </c>
      <c r="K11" s="11">
        <f>E11*0.15</f>
        <v>270000</v>
      </c>
      <c r="L11" s="11">
        <f>E11*0.85</f>
        <v>1530000</v>
      </c>
      <c r="M11" s="10"/>
      <c r="O11" s="19" t="s">
        <v>39</v>
      </c>
      <c r="P11" s="19" t="s">
        <v>89</v>
      </c>
    </row>
    <row r="12" spans="1:18" s="19" customFormat="1">
      <c r="A12" s="10" t="s">
        <v>25</v>
      </c>
      <c r="B12" s="10"/>
      <c r="C12" s="10"/>
      <c r="D12" s="10" t="s">
        <v>29</v>
      </c>
      <c r="E12" s="11">
        <v>20000</v>
      </c>
      <c r="F12" s="42"/>
      <c r="G12" s="42"/>
      <c r="H12" s="9">
        <v>45565</v>
      </c>
      <c r="I12" s="18"/>
      <c r="J12" s="10" t="s">
        <v>8</v>
      </c>
      <c r="K12" s="11">
        <v>20000</v>
      </c>
      <c r="L12" s="11"/>
      <c r="M12" s="10"/>
    </row>
    <row r="13" spans="1:18" s="19" customFormat="1">
      <c r="A13" s="10" t="s">
        <v>26</v>
      </c>
      <c r="B13" s="10"/>
      <c r="C13" s="10"/>
      <c r="D13" s="10" t="s">
        <v>29</v>
      </c>
      <c r="E13" s="11">
        <v>10000</v>
      </c>
      <c r="F13" s="42"/>
      <c r="G13" s="42"/>
      <c r="H13" s="9">
        <v>45565</v>
      </c>
      <c r="I13" s="18"/>
      <c r="J13" s="10" t="s">
        <v>8</v>
      </c>
      <c r="K13" s="11">
        <v>20000</v>
      </c>
      <c r="L13" s="11"/>
      <c r="M13" s="10"/>
    </row>
    <row r="14" spans="1:18" s="32" customFormat="1" ht="30" customHeight="1">
      <c r="A14" s="31" t="s">
        <v>40</v>
      </c>
      <c r="B14" s="31" t="s">
        <v>105</v>
      </c>
      <c r="C14" s="31"/>
      <c r="D14" s="31"/>
      <c r="E14" s="39">
        <v>20000</v>
      </c>
      <c r="F14" s="45">
        <v>5512</v>
      </c>
      <c r="G14" s="45">
        <v>5139</v>
      </c>
      <c r="H14" s="33">
        <v>45046</v>
      </c>
      <c r="I14" s="34"/>
      <c r="J14" s="31" t="s">
        <v>8</v>
      </c>
      <c r="K14" s="8">
        <f>E14</f>
        <v>20000</v>
      </c>
      <c r="L14" s="8"/>
      <c r="M14" s="31"/>
      <c r="O14" s="32" t="s">
        <v>41</v>
      </c>
      <c r="P14" s="32" t="s">
        <v>76</v>
      </c>
      <c r="Q14" s="32" t="s">
        <v>91</v>
      </c>
      <c r="R14" s="32" t="s">
        <v>94</v>
      </c>
    </row>
    <row r="15" spans="1:18" s="19" customFormat="1" ht="30" customHeight="1">
      <c r="A15" s="10" t="s">
        <v>21</v>
      </c>
      <c r="B15" s="10" t="s">
        <v>111</v>
      </c>
      <c r="C15" s="10"/>
      <c r="D15" s="10" t="s">
        <v>33</v>
      </c>
      <c r="E15" s="38">
        <v>106000</v>
      </c>
      <c r="F15" s="44">
        <v>3636</v>
      </c>
      <c r="G15" s="44">
        <v>5169</v>
      </c>
      <c r="H15" s="9">
        <v>45107</v>
      </c>
      <c r="I15" s="9" t="s">
        <v>16</v>
      </c>
      <c r="J15" s="10" t="s">
        <v>8</v>
      </c>
      <c r="K15" s="11">
        <f>E15</f>
        <v>106000</v>
      </c>
      <c r="L15" s="11">
        <f>E15-K15</f>
        <v>0</v>
      </c>
      <c r="M15" s="10"/>
      <c r="O15" s="19" t="s">
        <v>42</v>
      </c>
      <c r="P15" s="19" t="s">
        <v>77</v>
      </c>
      <c r="Q15" s="19" t="s">
        <v>95</v>
      </c>
    </row>
    <row r="16" spans="1:18" s="19" customFormat="1" ht="30" customHeight="1">
      <c r="A16" s="10" t="s">
        <v>23</v>
      </c>
      <c r="B16" s="10" t="s">
        <v>78</v>
      </c>
      <c r="C16" s="10"/>
      <c r="D16" s="10" t="s">
        <v>99</v>
      </c>
      <c r="E16" s="38">
        <v>5000</v>
      </c>
      <c r="F16" s="44">
        <v>3745</v>
      </c>
      <c r="G16" s="44">
        <v>5137</v>
      </c>
      <c r="H16" s="9">
        <v>45046</v>
      </c>
      <c r="I16" s="9"/>
      <c r="J16" s="10" t="s">
        <v>8</v>
      </c>
      <c r="K16" s="11">
        <f>E16</f>
        <v>5000</v>
      </c>
      <c r="L16" s="11"/>
      <c r="M16" s="10"/>
      <c r="O16" s="19" t="s">
        <v>36</v>
      </c>
      <c r="P16" s="19" t="s">
        <v>78</v>
      </c>
    </row>
    <row r="17" spans="1:18" s="19" customFormat="1">
      <c r="A17" s="10" t="s">
        <v>10</v>
      </c>
      <c r="B17" s="10"/>
      <c r="C17" s="10"/>
      <c r="D17" s="10"/>
      <c r="E17" s="11">
        <v>0</v>
      </c>
      <c r="F17" s="42"/>
      <c r="G17" s="42"/>
      <c r="H17" s="9"/>
      <c r="I17" s="9" t="s">
        <v>16</v>
      </c>
      <c r="J17" s="10" t="s">
        <v>8</v>
      </c>
      <c r="K17" s="11">
        <f t="shared" ref="K17:K19" si="1">E17</f>
        <v>0</v>
      </c>
      <c r="L17" s="11">
        <f t="shared" ref="L17:L42" si="2">E17-K17</f>
        <v>0</v>
      </c>
      <c r="M17" s="10"/>
      <c r="O17" s="19" t="s">
        <v>43</v>
      </c>
      <c r="Q17" s="19" t="s">
        <v>96</v>
      </c>
    </row>
    <row r="18" spans="1:18" s="19" customFormat="1">
      <c r="A18" s="10" t="s">
        <v>0</v>
      </c>
      <c r="B18" s="10"/>
      <c r="C18" s="10"/>
      <c r="D18" s="10" t="s">
        <v>31</v>
      </c>
      <c r="E18" s="11">
        <v>0</v>
      </c>
      <c r="F18" s="42"/>
      <c r="G18" s="42"/>
      <c r="H18" s="9"/>
      <c r="I18" s="18" t="s">
        <v>16</v>
      </c>
      <c r="J18" s="10" t="s">
        <v>8</v>
      </c>
      <c r="K18" s="11">
        <f t="shared" si="1"/>
        <v>0</v>
      </c>
      <c r="L18" s="11">
        <f t="shared" si="2"/>
        <v>0</v>
      </c>
      <c r="M18" s="10"/>
      <c r="O18" s="19" t="s">
        <v>44</v>
      </c>
    </row>
    <row r="19" spans="1:18" s="19" customFormat="1" ht="30" customHeight="1">
      <c r="A19" s="10" t="s">
        <v>45</v>
      </c>
      <c r="B19" s="10" t="s">
        <v>106</v>
      </c>
      <c r="C19" s="10"/>
      <c r="D19" s="10" t="s">
        <v>30</v>
      </c>
      <c r="E19" s="38">
        <v>620000</v>
      </c>
      <c r="F19" s="44">
        <v>3639</v>
      </c>
      <c r="G19" s="44">
        <v>5169</v>
      </c>
      <c r="H19" s="9">
        <v>45291</v>
      </c>
      <c r="I19" s="18"/>
      <c r="J19" s="10" t="s">
        <v>8</v>
      </c>
      <c r="K19" s="11">
        <f t="shared" si="1"/>
        <v>620000</v>
      </c>
      <c r="L19" s="11">
        <v>0</v>
      </c>
      <c r="M19" s="10"/>
      <c r="O19" s="19" t="s">
        <v>37</v>
      </c>
      <c r="P19" s="19" t="s">
        <v>80</v>
      </c>
      <c r="Q19" s="19" t="s">
        <v>97</v>
      </c>
    </row>
    <row r="20" spans="1:18" s="32" customFormat="1">
      <c r="A20" s="31" t="s">
        <v>56</v>
      </c>
      <c r="B20" s="31"/>
      <c r="C20" s="31"/>
      <c r="D20" s="31"/>
      <c r="E20" s="8">
        <v>20000000</v>
      </c>
      <c r="F20" s="43">
        <v>3639</v>
      </c>
      <c r="G20" s="43">
        <v>6121</v>
      </c>
      <c r="H20" s="33">
        <v>46022</v>
      </c>
      <c r="I20" s="31" t="s">
        <v>14</v>
      </c>
      <c r="J20" s="31" t="s">
        <v>11</v>
      </c>
      <c r="K20" s="8">
        <f>E20-L20</f>
        <v>18640000</v>
      </c>
      <c r="L20" s="8">
        <f>17*80000</f>
        <v>1360000</v>
      </c>
      <c r="M20" s="31"/>
    </row>
    <row r="21" spans="1:18" s="19" customFormat="1" ht="30" customHeight="1">
      <c r="A21" s="10" t="s">
        <v>13</v>
      </c>
      <c r="B21" s="10" t="s">
        <v>107</v>
      </c>
      <c r="C21" s="10"/>
      <c r="D21" s="10" t="s">
        <v>30</v>
      </c>
      <c r="E21" s="38">
        <v>115000</v>
      </c>
      <c r="F21" s="44">
        <v>2219</v>
      </c>
      <c r="G21" s="44">
        <v>5169</v>
      </c>
      <c r="H21" s="9">
        <v>45016</v>
      </c>
      <c r="I21" s="18" t="s">
        <v>16</v>
      </c>
      <c r="J21" s="10" t="s">
        <v>8</v>
      </c>
      <c r="K21" s="11">
        <f t="shared" ref="K21:K22" si="3">IF(J21="NE",E21,E21/2)</f>
        <v>115000</v>
      </c>
      <c r="L21" s="11">
        <f t="shared" si="2"/>
        <v>0</v>
      </c>
      <c r="M21" s="10"/>
      <c r="O21" s="19" t="s">
        <v>46</v>
      </c>
      <c r="P21" s="19" t="s">
        <v>81</v>
      </c>
    </row>
    <row r="22" spans="1:18" s="19" customFormat="1">
      <c r="A22" s="10" t="s">
        <v>1</v>
      </c>
      <c r="B22" s="10"/>
      <c r="C22" s="10"/>
      <c r="D22" s="10" t="s">
        <v>31</v>
      </c>
      <c r="E22" s="11">
        <v>800000</v>
      </c>
      <c r="F22" s="42">
        <v>2219</v>
      </c>
      <c r="G22" s="42">
        <v>6121</v>
      </c>
      <c r="H22" s="9">
        <v>45565</v>
      </c>
      <c r="I22" s="9" t="s">
        <v>14</v>
      </c>
      <c r="J22" s="10" t="s">
        <v>11</v>
      </c>
      <c r="K22" s="11">
        <f t="shared" si="3"/>
        <v>400000</v>
      </c>
      <c r="L22" s="11">
        <f t="shared" si="2"/>
        <v>400000</v>
      </c>
      <c r="M22" s="10"/>
    </row>
    <row r="23" spans="1:18" s="19" customFormat="1" ht="30" customHeight="1">
      <c r="A23" s="10" t="s">
        <v>35</v>
      </c>
      <c r="B23" s="10" t="s">
        <v>108</v>
      </c>
      <c r="C23" s="10"/>
      <c r="D23" s="10" t="s">
        <v>30</v>
      </c>
      <c r="E23" s="38">
        <v>378000</v>
      </c>
      <c r="F23" s="44">
        <v>3412</v>
      </c>
      <c r="G23" s="44">
        <v>6129</v>
      </c>
      <c r="H23" s="9">
        <v>45107</v>
      </c>
      <c r="I23" s="18"/>
      <c r="J23" s="10" t="s">
        <v>11</v>
      </c>
      <c r="K23" s="11">
        <f>E23*0.2</f>
        <v>75600</v>
      </c>
      <c r="L23" s="11">
        <f>E23*0.8</f>
        <v>302400</v>
      </c>
      <c r="M23" s="10"/>
      <c r="O23" s="19" t="s">
        <v>67</v>
      </c>
      <c r="P23" s="19" t="s">
        <v>82</v>
      </c>
      <c r="Q23" s="19" t="s">
        <v>98</v>
      </c>
    </row>
    <row r="24" spans="1:18" s="32" customFormat="1">
      <c r="A24" s="31" t="s">
        <v>48</v>
      </c>
      <c r="B24" s="31"/>
      <c r="C24" s="31"/>
      <c r="D24" s="31"/>
      <c r="E24" s="8">
        <v>20000</v>
      </c>
      <c r="F24" s="43"/>
      <c r="G24" s="43"/>
      <c r="H24" s="33">
        <v>45565</v>
      </c>
      <c r="I24" s="34"/>
      <c r="J24" s="31" t="s">
        <v>8</v>
      </c>
      <c r="K24" s="8">
        <f>E24</f>
        <v>20000</v>
      </c>
      <c r="L24" s="8"/>
      <c r="M24" s="31"/>
    </row>
    <row r="25" spans="1:18" s="32" customFormat="1">
      <c r="A25" s="31" t="s">
        <v>49</v>
      </c>
      <c r="B25" s="31"/>
      <c r="C25" s="31"/>
      <c r="D25" s="31"/>
      <c r="E25" s="8">
        <v>0</v>
      </c>
      <c r="F25" s="43"/>
      <c r="G25" s="43"/>
      <c r="H25" s="33"/>
      <c r="I25" s="34"/>
      <c r="J25" s="31" t="s">
        <v>8</v>
      </c>
      <c r="K25" s="8">
        <f t="shared" ref="K25:K31" si="4">E25</f>
        <v>0</v>
      </c>
      <c r="L25" s="8"/>
      <c r="M25" s="31"/>
    </row>
    <row r="26" spans="1:18" s="32" customFormat="1" ht="30" customHeight="1">
      <c r="A26" s="31" t="s">
        <v>58</v>
      </c>
      <c r="B26" s="31" t="s">
        <v>78</v>
      </c>
      <c r="C26" s="31"/>
      <c r="D26" s="31" t="s">
        <v>99</v>
      </c>
      <c r="E26" s="39">
        <v>40000</v>
      </c>
      <c r="F26" s="45">
        <v>3412</v>
      </c>
      <c r="G26" s="45">
        <v>5171</v>
      </c>
      <c r="H26" s="33">
        <v>45077</v>
      </c>
      <c r="I26" s="34"/>
      <c r="J26" s="31" t="s">
        <v>8</v>
      </c>
      <c r="K26" s="8">
        <f t="shared" si="4"/>
        <v>40000</v>
      </c>
      <c r="L26" s="8"/>
      <c r="M26" s="31"/>
      <c r="P26" s="32" t="s">
        <v>83</v>
      </c>
      <c r="Q26" s="32" t="s">
        <v>78</v>
      </c>
    </row>
    <row r="27" spans="1:18" s="32" customFormat="1">
      <c r="A27" s="31" t="s">
        <v>51</v>
      </c>
      <c r="B27" s="31"/>
      <c r="C27" s="31"/>
      <c r="D27" s="31"/>
      <c r="E27" s="8"/>
      <c r="F27" s="43"/>
      <c r="G27" s="43"/>
      <c r="H27" s="33">
        <v>46203</v>
      </c>
      <c r="I27" s="34"/>
      <c r="J27" s="31" t="s">
        <v>8</v>
      </c>
      <c r="K27" s="8">
        <f t="shared" si="4"/>
        <v>0</v>
      </c>
      <c r="L27" s="8"/>
      <c r="M27" s="31"/>
    </row>
    <row r="28" spans="1:18" s="32" customFormat="1" ht="30" customHeight="1">
      <c r="A28" s="31" t="s">
        <v>62</v>
      </c>
      <c r="B28" s="31" t="s">
        <v>78</v>
      </c>
      <c r="C28" s="31"/>
      <c r="D28" s="31" t="s">
        <v>99</v>
      </c>
      <c r="E28" s="39">
        <v>50000</v>
      </c>
      <c r="F28" s="45">
        <v>5512</v>
      </c>
      <c r="G28" s="45">
        <v>5171</v>
      </c>
      <c r="H28" s="33">
        <v>45046</v>
      </c>
      <c r="I28" s="34"/>
      <c r="J28" s="31" t="s">
        <v>8</v>
      </c>
      <c r="K28" s="8">
        <f t="shared" si="4"/>
        <v>50000</v>
      </c>
      <c r="L28" s="8"/>
      <c r="M28" s="31"/>
      <c r="P28" s="32" t="s">
        <v>84</v>
      </c>
      <c r="Q28" s="32" t="s">
        <v>92</v>
      </c>
      <c r="R28" s="32" t="s">
        <v>78</v>
      </c>
    </row>
    <row r="29" spans="1:18" s="32" customFormat="1">
      <c r="A29" s="31" t="s">
        <v>59</v>
      </c>
      <c r="B29" s="31"/>
      <c r="C29" s="31"/>
      <c r="D29" s="8" t="s">
        <v>66</v>
      </c>
      <c r="E29" s="8" t="s">
        <v>66</v>
      </c>
      <c r="F29" s="43"/>
      <c r="G29" s="43"/>
      <c r="H29" s="33">
        <v>46203</v>
      </c>
      <c r="I29" s="34"/>
      <c r="J29" s="31" t="s">
        <v>8</v>
      </c>
      <c r="K29" s="8" t="str">
        <f t="shared" si="4"/>
        <v>nebude realizováno</v>
      </c>
      <c r="L29" s="8"/>
      <c r="M29" s="31"/>
    </row>
    <row r="30" spans="1:18" s="32" customFormat="1">
      <c r="A30" s="31" t="s">
        <v>63</v>
      </c>
      <c r="B30" s="31"/>
      <c r="C30" s="31"/>
      <c r="D30" s="31" t="s">
        <v>79</v>
      </c>
      <c r="E30" s="8">
        <v>0</v>
      </c>
      <c r="F30" s="43"/>
      <c r="G30" s="43"/>
      <c r="H30" s="33"/>
      <c r="I30" s="34"/>
      <c r="J30" s="31" t="s">
        <v>8</v>
      </c>
      <c r="K30" s="8">
        <f t="shared" si="4"/>
        <v>0</v>
      </c>
      <c r="L30" s="8"/>
      <c r="M30" s="31"/>
      <c r="P30" s="32" t="s">
        <v>85</v>
      </c>
    </row>
    <row r="31" spans="1:18" s="32" customFormat="1">
      <c r="A31" s="31" t="s">
        <v>55</v>
      </c>
      <c r="B31" s="31"/>
      <c r="C31" s="31"/>
      <c r="D31" s="8" t="s">
        <v>66</v>
      </c>
      <c r="E31" s="8" t="s">
        <v>66</v>
      </c>
      <c r="F31" s="43"/>
      <c r="G31" s="43"/>
      <c r="H31" s="33"/>
      <c r="I31" s="34" t="s">
        <v>11</v>
      </c>
      <c r="J31" s="31" t="s">
        <v>8</v>
      </c>
      <c r="K31" s="8" t="str">
        <f t="shared" si="4"/>
        <v>nebude realizováno</v>
      </c>
      <c r="L31" s="8"/>
      <c r="M31" s="31"/>
    </row>
    <row r="32" spans="1:18" s="32" customFormat="1" ht="30" customHeight="1">
      <c r="A32" s="31" t="s">
        <v>57</v>
      </c>
      <c r="B32" s="31" t="s">
        <v>78</v>
      </c>
      <c r="C32" s="31"/>
      <c r="D32" s="31" t="s">
        <v>33</v>
      </c>
      <c r="E32" s="39">
        <v>30000</v>
      </c>
      <c r="F32" s="45">
        <v>5512</v>
      </c>
      <c r="G32" s="45">
        <v>5137</v>
      </c>
      <c r="H32" s="33">
        <v>45107</v>
      </c>
      <c r="I32" s="34"/>
      <c r="J32" s="31" t="s">
        <v>11</v>
      </c>
      <c r="K32" s="8">
        <v>15000</v>
      </c>
      <c r="L32" s="8">
        <f>E32*0.5</f>
        <v>15000</v>
      </c>
      <c r="M32" s="31"/>
      <c r="O32" s="32" t="s">
        <v>68</v>
      </c>
      <c r="P32" s="32" t="s">
        <v>86</v>
      </c>
      <c r="Q32" s="32" t="s">
        <v>93</v>
      </c>
      <c r="R32" s="32" t="s">
        <v>100</v>
      </c>
    </row>
    <row r="33" spans="1:18" s="32" customFormat="1" ht="30" customHeight="1">
      <c r="A33" s="31" t="s">
        <v>52</v>
      </c>
      <c r="B33" s="31" t="s">
        <v>109</v>
      </c>
      <c r="C33" s="31"/>
      <c r="D33" s="31" t="s">
        <v>32</v>
      </c>
      <c r="E33" s="8"/>
      <c r="F33" s="43"/>
      <c r="G33" s="43"/>
      <c r="H33" s="33">
        <v>45291</v>
      </c>
      <c r="I33" s="34"/>
      <c r="J33" s="31"/>
      <c r="K33" s="8"/>
      <c r="L33" s="8"/>
      <c r="M33" s="31"/>
      <c r="P33" s="32" t="s">
        <v>87</v>
      </c>
      <c r="R33" s="32" t="s">
        <v>101</v>
      </c>
    </row>
    <row r="34" spans="1:18" s="19" customFormat="1">
      <c r="A34" s="10" t="s">
        <v>50</v>
      </c>
      <c r="B34" s="10"/>
      <c r="C34" s="10"/>
      <c r="D34" s="10" t="s">
        <v>32</v>
      </c>
      <c r="E34" s="11"/>
      <c r="F34" s="42"/>
      <c r="G34" s="42"/>
      <c r="H34" s="9"/>
      <c r="I34" s="18"/>
      <c r="J34" s="10"/>
      <c r="K34" s="11"/>
      <c r="L34" s="11">
        <v>50000</v>
      </c>
      <c r="M34" s="10"/>
    </row>
    <row r="35" spans="1:18" s="19" customFormat="1">
      <c r="A35" s="10"/>
      <c r="B35" s="10"/>
      <c r="C35" s="10"/>
      <c r="D35" s="10"/>
      <c r="E35" s="11"/>
      <c r="F35" s="42"/>
      <c r="G35" s="42"/>
      <c r="H35" s="9"/>
      <c r="I35" s="18"/>
      <c r="J35" s="10"/>
      <c r="K35" s="11"/>
      <c r="L35" s="11"/>
      <c r="M35" s="10"/>
    </row>
    <row r="36" spans="1:18" s="19" customFormat="1">
      <c r="A36" s="10"/>
      <c r="B36" s="10"/>
      <c r="C36" s="10"/>
      <c r="D36" s="10"/>
      <c r="E36" s="11"/>
      <c r="F36" s="42"/>
      <c r="G36" s="42"/>
      <c r="H36" s="9"/>
      <c r="I36" s="18"/>
      <c r="J36" s="10"/>
      <c r="K36" s="11"/>
      <c r="L36" s="11"/>
      <c r="M36" s="10"/>
    </row>
    <row r="37" spans="1:18" s="10" customFormat="1" ht="21" customHeight="1">
      <c r="A37" s="10" t="s">
        <v>2</v>
      </c>
      <c r="D37" s="10" t="s">
        <v>32</v>
      </c>
      <c r="E37" s="11">
        <v>40000</v>
      </c>
      <c r="F37" s="42"/>
      <c r="G37" s="42"/>
      <c r="H37" s="9"/>
      <c r="I37" s="21" t="s">
        <v>16</v>
      </c>
      <c r="J37" s="10" t="s">
        <v>8</v>
      </c>
      <c r="K37" s="11">
        <f t="shared" ref="K37:K42" si="5">IF(J37="NE",E37,E37/2)</f>
        <v>40000</v>
      </c>
      <c r="L37" s="11">
        <f t="shared" si="2"/>
        <v>0</v>
      </c>
      <c r="P37" s="10" t="s">
        <v>88</v>
      </c>
      <c r="R37" s="10" t="s">
        <v>102</v>
      </c>
    </row>
    <row r="38" spans="1:18" s="10" customFormat="1" ht="20.25" customHeight="1">
      <c r="A38" s="10" t="s">
        <v>3</v>
      </c>
      <c r="D38" s="10" t="s">
        <v>32</v>
      </c>
      <c r="E38" s="11">
        <v>30000</v>
      </c>
      <c r="F38" s="42">
        <v>3319</v>
      </c>
      <c r="G38" s="42" t="s">
        <v>17</v>
      </c>
      <c r="H38" s="9"/>
      <c r="I38" s="21" t="s">
        <v>16</v>
      </c>
      <c r="J38" s="10" t="s">
        <v>8</v>
      </c>
      <c r="K38" s="11">
        <f t="shared" si="5"/>
        <v>30000</v>
      </c>
      <c r="L38" s="11">
        <f t="shared" si="2"/>
        <v>0</v>
      </c>
    </row>
    <row r="39" spans="1:18" s="10" customFormat="1" ht="18" customHeight="1">
      <c r="A39" s="10" t="s">
        <v>4</v>
      </c>
      <c r="D39" s="10" t="s">
        <v>32</v>
      </c>
      <c r="E39" s="11" t="s">
        <v>66</v>
      </c>
      <c r="F39" s="42">
        <v>3319</v>
      </c>
      <c r="G39" s="42">
        <v>5169</v>
      </c>
      <c r="H39" s="9"/>
      <c r="I39" s="21" t="s">
        <v>16</v>
      </c>
      <c r="J39" s="10" t="s">
        <v>8</v>
      </c>
      <c r="K39" s="11" t="str">
        <f t="shared" si="5"/>
        <v>nebude realizováno</v>
      </c>
      <c r="L39" s="11" t="e">
        <f t="shared" si="2"/>
        <v>#VALUE!</v>
      </c>
    </row>
    <row r="40" spans="1:18" s="10" customFormat="1" ht="18" customHeight="1">
      <c r="E40" s="11"/>
      <c r="F40" s="42"/>
      <c r="G40" s="42"/>
      <c r="K40" s="11">
        <f t="shared" si="5"/>
        <v>0</v>
      </c>
      <c r="L40" s="11">
        <f t="shared" si="2"/>
        <v>0</v>
      </c>
    </row>
    <row r="41" spans="1:18" s="5" customFormat="1" ht="14.25">
      <c r="A41" s="10" t="s">
        <v>18</v>
      </c>
      <c r="B41" s="10"/>
      <c r="C41" s="10"/>
      <c r="D41" s="10" t="s">
        <v>32</v>
      </c>
      <c r="E41" s="4">
        <v>20000</v>
      </c>
      <c r="F41" s="40">
        <v>3319</v>
      </c>
      <c r="G41" s="40">
        <v>5492</v>
      </c>
      <c r="H41" s="20"/>
      <c r="I41" s="21" t="s">
        <v>16</v>
      </c>
      <c r="J41" s="10" t="s">
        <v>8</v>
      </c>
      <c r="K41" s="11">
        <f t="shared" si="5"/>
        <v>20000</v>
      </c>
      <c r="L41" s="11">
        <f t="shared" si="2"/>
        <v>0</v>
      </c>
    </row>
    <row r="42" spans="1:18" s="5" customFormat="1" ht="14.25">
      <c r="A42" s="10" t="s">
        <v>19</v>
      </c>
      <c r="B42" s="10"/>
      <c r="C42" s="10"/>
      <c r="D42" s="10" t="s">
        <v>32</v>
      </c>
      <c r="E42" s="4">
        <v>2000</v>
      </c>
      <c r="F42" s="40">
        <v>3319</v>
      </c>
      <c r="G42" s="40">
        <v>5194</v>
      </c>
      <c r="H42" s="20"/>
      <c r="I42" s="21" t="s">
        <v>16</v>
      </c>
      <c r="J42" s="10" t="s">
        <v>8</v>
      </c>
      <c r="K42" s="11">
        <f t="shared" si="5"/>
        <v>2000</v>
      </c>
      <c r="L42" s="11">
        <f t="shared" si="2"/>
        <v>0</v>
      </c>
      <c r="R42" s="5" t="s">
        <v>103</v>
      </c>
    </row>
    <row r="43" spans="1:18">
      <c r="A43" s="12"/>
      <c r="B43" s="12"/>
      <c r="C43" s="12"/>
      <c r="D43" s="12"/>
    </row>
    <row r="44" spans="1:18" s="22" customFormat="1">
      <c r="A44" s="24"/>
      <c r="B44" s="24"/>
      <c r="C44" s="24"/>
      <c r="D44" s="24"/>
      <c r="F44" s="47"/>
      <c r="G44" s="47"/>
      <c r="H44" s="23"/>
    </row>
    <row r="45" spans="1:18" s="22" customFormat="1">
      <c r="A45" s="22" t="s">
        <v>69</v>
      </c>
      <c r="F45" s="47"/>
      <c r="G45" s="47"/>
      <c r="H45" s="23"/>
    </row>
    <row r="46" spans="1:18" ht="15.75">
      <c r="A46" s="22"/>
      <c r="B46" s="22"/>
      <c r="C46" s="22"/>
      <c r="D46" s="22"/>
      <c r="E46" s="22"/>
      <c r="F46" s="47"/>
      <c r="G46" s="47"/>
      <c r="H46" s="23"/>
    </row>
    <row r="47" spans="1:18" ht="15.75">
      <c r="A47" s="24" t="s">
        <v>70</v>
      </c>
      <c r="B47" s="24"/>
      <c r="C47" s="24"/>
      <c r="D47" s="24"/>
      <c r="E47" s="25"/>
      <c r="F47" s="47"/>
      <c r="G47" s="47"/>
      <c r="H47" s="23"/>
    </row>
    <row r="48" spans="1:18" ht="15.75">
      <c r="A48" s="24"/>
      <c r="B48" s="24"/>
      <c r="C48" s="24"/>
      <c r="D48" s="24"/>
      <c r="E48" s="22"/>
      <c r="F48" s="47"/>
      <c r="G48" s="47"/>
      <c r="H48" s="23"/>
    </row>
    <row r="49" spans="1:8" ht="15.75">
      <c r="A49" s="24" t="s">
        <v>27</v>
      </c>
      <c r="B49" s="24"/>
      <c r="C49" s="24"/>
      <c r="D49" s="24"/>
      <c r="E49" s="22"/>
      <c r="F49" s="47" t="s">
        <v>28</v>
      </c>
      <c r="G49" s="47"/>
      <c r="H49" s="23"/>
    </row>
    <row r="50" spans="1:8" ht="15.75">
      <c r="A50" s="22"/>
      <c r="B50" s="22"/>
      <c r="C50" s="22"/>
      <c r="D50" s="22"/>
      <c r="E50" s="22"/>
      <c r="F50" s="47"/>
      <c r="G50" s="47"/>
      <c r="H50" s="23"/>
    </row>
  </sheetData>
  <autoFilter ref="A5:N42" xr:uid="{00000000-0009-0000-0000-000001000000}"/>
  <pageMargins left="0.7" right="0.7" top="0.78740157499999996" bottom="0.78740157499999996" header="0.3" footer="0.3"/>
  <pageSetup paperSize="9" scale="59"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2"/>
  <sheetViews>
    <sheetView workbookViewId="0">
      <selection activeCell="C37" sqref="A1:C37"/>
    </sheetView>
  </sheetViews>
  <sheetFormatPr defaultRowHeight="15"/>
  <cols>
    <col min="1" max="1" width="65" customWidth="1"/>
    <col min="2" max="2" width="4.85546875" customWidth="1"/>
    <col min="3" max="3" width="14.140625" style="1" customWidth="1"/>
  </cols>
  <sheetData>
    <row r="1" spans="1:3" ht="32.25" customHeight="1">
      <c r="A1" s="58" t="s">
        <v>71</v>
      </c>
      <c r="B1" s="58"/>
      <c r="C1" s="58"/>
    </row>
    <row r="2" spans="1:3" s="2" customFormat="1">
      <c r="A2" s="6"/>
      <c r="B2" s="6"/>
      <c r="C2" s="7"/>
    </row>
    <row r="3" spans="1:3" s="30" customFormat="1" ht="29.25">
      <c r="A3" s="26"/>
      <c r="B3" s="26"/>
      <c r="C3" s="27" t="s">
        <v>5</v>
      </c>
    </row>
    <row r="4" spans="1:3" s="17" customFormat="1" ht="15.75" customHeight="1">
      <c r="A4" s="16" t="s">
        <v>60</v>
      </c>
      <c r="B4" s="16"/>
      <c r="C4" s="11">
        <v>3000000</v>
      </c>
    </row>
    <row r="5" spans="1:3" s="17" customFormat="1" ht="15.75" customHeight="1">
      <c r="A5" s="16" t="s">
        <v>61</v>
      </c>
      <c r="B5" s="16"/>
      <c r="C5" s="11">
        <v>5000000</v>
      </c>
    </row>
    <row r="6" spans="1:3" s="19" customFormat="1">
      <c r="A6" s="10" t="s">
        <v>47</v>
      </c>
      <c r="B6" s="10"/>
      <c r="C6" s="38">
        <v>100000</v>
      </c>
    </row>
    <row r="7" spans="1:3" s="19" customFormat="1">
      <c r="A7" s="10" t="s">
        <v>20</v>
      </c>
      <c r="B7" s="10"/>
      <c r="C7" s="11">
        <v>400000</v>
      </c>
    </row>
    <row r="8" spans="1:3" s="19" customFormat="1">
      <c r="A8" s="10" t="s">
        <v>54</v>
      </c>
      <c r="B8" s="10"/>
      <c r="C8" s="11">
        <v>2000000</v>
      </c>
    </row>
    <row r="9" spans="1:3" s="19" customFormat="1">
      <c r="A9" s="10" t="s">
        <v>24</v>
      </c>
      <c r="B9" s="10"/>
      <c r="C9" s="38">
        <v>1800000</v>
      </c>
    </row>
    <row r="10" spans="1:3" s="19" customFormat="1">
      <c r="A10" s="10" t="s">
        <v>25</v>
      </c>
      <c r="B10" s="10"/>
      <c r="C10" s="11">
        <v>20000</v>
      </c>
    </row>
    <row r="11" spans="1:3" s="19" customFormat="1">
      <c r="A11" s="10" t="s">
        <v>26</v>
      </c>
      <c r="B11" s="10"/>
      <c r="C11" s="11">
        <v>10000</v>
      </c>
    </row>
    <row r="12" spans="1:3" s="32" customFormat="1">
      <c r="A12" s="31" t="s">
        <v>40</v>
      </c>
      <c r="B12" s="31"/>
      <c r="C12" s="39">
        <v>20000</v>
      </c>
    </row>
    <row r="13" spans="1:3" s="19" customFormat="1">
      <c r="A13" s="10" t="s">
        <v>21</v>
      </c>
      <c r="B13" s="10"/>
      <c r="C13" s="38">
        <v>106000</v>
      </c>
    </row>
    <row r="14" spans="1:3" s="19" customFormat="1">
      <c r="A14" s="10" t="s">
        <v>23</v>
      </c>
      <c r="B14" s="10"/>
      <c r="C14" s="38">
        <v>5000</v>
      </c>
    </row>
    <row r="15" spans="1:3" s="19" customFormat="1">
      <c r="A15" s="10" t="s">
        <v>10</v>
      </c>
      <c r="B15" s="10"/>
      <c r="C15" s="11">
        <v>0</v>
      </c>
    </row>
    <row r="16" spans="1:3" s="19" customFormat="1">
      <c r="A16" s="10" t="s">
        <v>0</v>
      </c>
      <c r="B16" s="10"/>
      <c r="C16" s="11">
        <v>0</v>
      </c>
    </row>
    <row r="17" spans="1:3" s="19" customFormat="1">
      <c r="A17" s="10" t="s">
        <v>45</v>
      </c>
      <c r="B17" s="10"/>
      <c r="C17" s="38">
        <v>620000</v>
      </c>
    </row>
    <row r="18" spans="1:3" s="32" customFormat="1">
      <c r="A18" s="31" t="s">
        <v>56</v>
      </c>
      <c r="B18" s="31"/>
      <c r="C18" s="8">
        <v>20000000</v>
      </c>
    </row>
    <row r="19" spans="1:3" s="19" customFormat="1">
      <c r="A19" s="10" t="s">
        <v>13</v>
      </c>
      <c r="B19" s="10"/>
      <c r="C19" s="38">
        <v>115000</v>
      </c>
    </row>
    <row r="20" spans="1:3" s="19" customFormat="1">
      <c r="A20" s="10" t="s">
        <v>1</v>
      </c>
      <c r="B20" s="10"/>
      <c r="C20" s="11">
        <v>800000</v>
      </c>
    </row>
    <row r="21" spans="1:3" s="19" customFormat="1">
      <c r="A21" s="10" t="s">
        <v>35</v>
      </c>
      <c r="B21" s="10"/>
      <c r="C21" s="38">
        <v>378000</v>
      </c>
    </row>
    <row r="22" spans="1:3" s="32" customFormat="1">
      <c r="A22" s="31" t="s">
        <v>48</v>
      </c>
      <c r="B22" s="31"/>
      <c r="C22" s="8">
        <v>20000</v>
      </c>
    </row>
    <row r="23" spans="1:3" s="32" customFormat="1">
      <c r="A23" s="31" t="s">
        <v>49</v>
      </c>
      <c r="B23" s="31"/>
      <c r="C23" s="8">
        <v>0</v>
      </c>
    </row>
    <row r="24" spans="1:3" s="32" customFormat="1">
      <c r="A24" s="31" t="s">
        <v>58</v>
      </c>
      <c r="B24" s="31"/>
      <c r="C24" s="39">
        <v>40000</v>
      </c>
    </row>
    <row r="25" spans="1:3" s="32" customFormat="1">
      <c r="A25" s="31" t="s">
        <v>51</v>
      </c>
      <c r="B25" s="31"/>
      <c r="C25" s="8"/>
    </row>
    <row r="26" spans="1:3" s="32" customFormat="1">
      <c r="A26" s="31" t="s">
        <v>62</v>
      </c>
      <c r="B26" s="31"/>
      <c r="C26" s="39">
        <v>50000</v>
      </c>
    </row>
    <row r="27" spans="1:3" s="32" customFormat="1">
      <c r="A27" s="31" t="s">
        <v>63</v>
      </c>
      <c r="B27" s="31"/>
      <c r="C27" s="8">
        <v>0</v>
      </c>
    </row>
    <row r="28" spans="1:3" s="32" customFormat="1">
      <c r="A28" s="31" t="s">
        <v>57</v>
      </c>
      <c r="B28" s="31"/>
      <c r="C28" s="39">
        <v>30000</v>
      </c>
    </row>
    <row r="29" spans="1:3" s="32" customFormat="1">
      <c r="A29" s="31" t="s">
        <v>52</v>
      </c>
      <c r="B29" s="31"/>
      <c r="C29" s="39">
        <v>200000</v>
      </c>
    </row>
    <row r="30" spans="1:3" s="19" customFormat="1">
      <c r="A30" s="10" t="s">
        <v>50</v>
      </c>
      <c r="B30" s="10"/>
      <c r="C30" s="11"/>
    </row>
    <row r="31" spans="1:3" s="10" customFormat="1" ht="21" customHeight="1">
      <c r="A31" s="10" t="s">
        <v>2</v>
      </c>
      <c r="C31" s="11">
        <v>40000</v>
      </c>
    </row>
    <row r="32" spans="1:3" s="10" customFormat="1" ht="20.25" customHeight="1">
      <c r="A32" s="10" t="s">
        <v>3</v>
      </c>
      <c r="C32" s="11">
        <v>30000</v>
      </c>
    </row>
    <row r="33" spans="1:11" s="5" customFormat="1" ht="14.25">
      <c r="A33" s="10" t="s">
        <v>18</v>
      </c>
      <c r="B33" s="10"/>
      <c r="C33" s="4">
        <v>20000</v>
      </c>
    </row>
    <row r="34" spans="1:11" s="5" customFormat="1" ht="14.25">
      <c r="A34" s="10" t="s">
        <v>19</v>
      </c>
      <c r="B34" s="10"/>
      <c r="C34" s="4">
        <v>2000</v>
      </c>
    </row>
    <row r="35" spans="1:11">
      <c r="A35" s="12"/>
      <c r="B35" s="12"/>
    </row>
    <row r="36" spans="1:11" s="22" customFormat="1">
      <c r="A36" s="24"/>
      <c r="B36" s="24"/>
    </row>
    <row r="37" spans="1:11" s="22" customFormat="1">
      <c r="A37" s="5" t="s">
        <v>69</v>
      </c>
    </row>
    <row r="38" spans="1:11" ht="15.75">
      <c r="A38" s="22"/>
      <c r="B38" s="22"/>
      <c r="C38" s="22"/>
    </row>
    <row r="39" spans="1:11">
      <c r="A39" s="24" t="s">
        <v>70</v>
      </c>
    </row>
    <row r="40" spans="1:11" ht="15.75">
      <c r="B40" s="24"/>
      <c r="C40" s="22"/>
    </row>
    <row r="41" spans="1:11">
      <c r="A41" s="24" t="s">
        <v>27</v>
      </c>
      <c r="B41" s="24"/>
    </row>
    <row r="42" spans="1:11" s="15" customFormat="1" ht="15.75">
      <c r="A42" s="22"/>
      <c r="B42" s="22"/>
      <c r="C42" s="48" t="s">
        <v>28</v>
      </c>
      <c r="D42"/>
      <c r="E42"/>
      <c r="F42"/>
      <c r="G42"/>
      <c r="H42"/>
      <c r="I42"/>
      <c r="J42"/>
      <c r="K42"/>
    </row>
  </sheetData>
  <autoFilter ref="A3:C34" xr:uid="{00000000-0009-0000-0000-000000000000}"/>
  <mergeCells count="1">
    <mergeCell ref="A1:C1"/>
  </mergeCells>
  <pageMargins left="0.7" right="0.7" top="0.78740157499999996" bottom="0.78740157499999996"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8"/>
  <sheetViews>
    <sheetView workbookViewId="0">
      <pane xSplit="2" ySplit="3" topLeftCell="C4" activePane="bottomRight" state="frozen"/>
      <selection pane="topRight" activeCell="C1" sqref="C1"/>
      <selection pane="bottomLeft" activeCell="A4" sqref="A4"/>
      <selection pane="bottomRight" activeCell="A19" sqref="A19"/>
    </sheetView>
  </sheetViews>
  <sheetFormatPr defaultRowHeight="15" outlineLevelCol="1"/>
  <cols>
    <col min="1" max="1" width="65" customWidth="1"/>
    <col min="2" max="2" width="4.85546875" customWidth="1"/>
    <col min="3" max="3" width="14.140625" style="1" customWidth="1"/>
    <col min="4" max="4" width="6.5703125" style="46" customWidth="1"/>
    <col min="5" max="5" width="6.42578125" style="46" customWidth="1"/>
    <col min="6" max="6" width="12.42578125" customWidth="1" outlineLevel="1"/>
    <col min="7" max="7" width="7.5703125" style="15" customWidth="1" outlineLevel="1"/>
    <col min="8" max="8" width="6.140625" customWidth="1" outlineLevel="1"/>
    <col min="9" max="9" width="14" style="1" customWidth="1" outlineLevel="1"/>
    <col min="10" max="10" width="12.42578125" customWidth="1" outlineLevel="1"/>
    <col min="11" max="11" width="9.140625" customWidth="1" outlineLevel="1"/>
    <col min="12" max="12" width="4.5703125" customWidth="1"/>
    <col min="13" max="13" width="36" customWidth="1"/>
    <col min="14" max="15" width="10.140625" bestFit="1" customWidth="1"/>
    <col min="16" max="16" width="12.7109375" customWidth="1"/>
  </cols>
  <sheetData>
    <row r="1" spans="1:16" ht="21">
      <c r="A1" s="3" t="s">
        <v>38</v>
      </c>
      <c r="B1" s="3"/>
      <c r="C1" s="4"/>
      <c r="D1" s="40"/>
      <c r="E1" s="40"/>
      <c r="F1" s="5"/>
      <c r="G1" s="13"/>
      <c r="H1" s="5"/>
      <c r="I1" s="4"/>
      <c r="J1" s="5"/>
      <c r="K1" s="5"/>
      <c r="M1" s="35">
        <v>2023</v>
      </c>
    </row>
    <row r="2" spans="1:16" s="2" customFormat="1">
      <c r="A2" s="6" t="s">
        <v>7</v>
      </c>
      <c r="B2" s="6"/>
      <c r="C2" s="7">
        <f>SUBTOTAL(9,C4:C30)</f>
        <v>34514000</v>
      </c>
      <c r="D2" s="41"/>
      <c r="E2" s="41"/>
      <c r="F2" s="7"/>
      <c r="G2" s="14"/>
      <c r="H2" s="7"/>
      <c r="I2" s="7">
        <f>SUBTOTAL(9,I4:I30)</f>
        <v>20888600</v>
      </c>
      <c r="J2" s="7">
        <f>SUBTOTAL(9,J4:J30)</f>
        <v>4957400</v>
      </c>
      <c r="K2" s="3"/>
    </row>
    <row r="3" spans="1:16" s="30" customFormat="1" ht="43.5">
      <c r="A3" s="26"/>
      <c r="B3" s="26" t="s">
        <v>34</v>
      </c>
      <c r="C3" s="27" t="s">
        <v>5</v>
      </c>
      <c r="D3" s="28" t="s">
        <v>64</v>
      </c>
      <c r="E3" s="28" t="s">
        <v>65</v>
      </c>
      <c r="F3" s="26" t="s">
        <v>6</v>
      </c>
      <c r="G3" s="29" t="s">
        <v>15</v>
      </c>
      <c r="H3" s="26" t="s">
        <v>9</v>
      </c>
      <c r="I3" s="27" t="s">
        <v>12</v>
      </c>
      <c r="J3" s="26" t="s">
        <v>22</v>
      </c>
      <c r="K3" s="26"/>
      <c r="M3" s="36">
        <v>44949</v>
      </c>
      <c r="N3" s="49">
        <v>45048</v>
      </c>
      <c r="O3" s="49">
        <v>45082</v>
      </c>
      <c r="P3" s="49">
        <v>45091</v>
      </c>
    </row>
    <row r="4" spans="1:16" s="17" customFormat="1" ht="15.75" customHeight="1">
      <c r="A4" s="16" t="s">
        <v>60</v>
      </c>
      <c r="B4" s="10" t="s">
        <v>31</v>
      </c>
      <c r="C4" s="11">
        <v>3000000</v>
      </c>
      <c r="D4" s="42">
        <v>2212</v>
      </c>
      <c r="E4" s="42"/>
      <c r="F4" s="9">
        <v>45565</v>
      </c>
      <c r="G4" s="9" t="s">
        <v>14</v>
      </c>
      <c r="H4" s="10" t="s">
        <v>11</v>
      </c>
      <c r="I4" s="11">
        <v>72000</v>
      </c>
      <c r="J4" s="11">
        <v>1350000</v>
      </c>
      <c r="K4" s="16"/>
      <c r="M4" s="37" t="s">
        <v>53</v>
      </c>
    </row>
    <row r="5" spans="1:16" s="17" customFormat="1" ht="15.75" customHeight="1">
      <c r="A5" s="16" t="s">
        <v>61</v>
      </c>
      <c r="B5" s="16"/>
      <c r="C5" s="11">
        <v>5000000</v>
      </c>
      <c r="D5" s="42"/>
      <c r="E5" s="42"/>
      <c r="F5" s="9">
        <v>46295</v>
      </c>
      <c r="G5" s="9"/>
      <c r="H5" s="10" t="s">
        <v>11</v>
      </c>
      <c r="I5" s="11"/>
      <c r="J5" s="11"/>
      <c r="K5" s="16"/>
      <c r="M5" s="37"/>
    </row>
    <row r="6" spans="1:16" s="19" customFormat="1">
      <c r="A6" s="10" t="s">
        <v>47</v>
      </c>
      <c r="B6" s="10" t="s">
        <v>31</v>
      </c>
      <c r="C6" s="38">
        <v>100000</v>
      </c>
      <c r="D6" s="44">
        <v>3745</v>
      </c>
      <c r="E6" s="44">
        <v>6124</v>
      </c>
      <c r="F6" s="9">
        <v>45199</v>
      </c>
      <c r="G6" s="18"/>
      <c r="H6" s="10" t="s">
        <v>8</v>
      </c>
      <c r="I6" s="11"/>
      <c r="J6" s="11"/>
      <c r="K6" s="10"/>
      <c r="N6" s="19" t="s">
        <v>75</v>
      </c>
      <c r="O6" s="19" t="s">
        <v>90</v>
      </c>
    </row>
    <row r="7" spans="1:16" s="19" customFormat="1">
      <c r="A7" s="10" t="s">
        <v>20</v>
      </c>
      <c r="B7" s="10"/>
      <c r="C7" s="11">
        <v>400000</v>
      </c>
      <c r="D7" s="42">
        <v>3613</v>
      </c>
      <c r="E7" s="42"/>
      <c r="F7" s="9">
        <v>45930</v>
      </c>
      <c r="G7" s="9" t="s">
        <v>14</v>
      </c>
      <c r="H7" s="10" t="s">
        <v>8</v>
      </c>
      <c r="I7" s="11">
        <f t="shared" ref="I7" si="0">IF(H7="NE",C7,C7/2)</f>
        <v>400000</v>
      </c>
      <c r="J7" s="11"/>
      <c r="K7" s="10"/>
    </row>
    <row r="8" spans="1:16" s="19" customFormat="1">
      <c r="A8" s="10" t="s">
        <v>54</v>
      </c>
      <c r="B8" s="10"/>
      <c r="C8" s="11">
        <v>2000000</v>
      </c>
      <c r="D8" s="42">
        <v>3613</v>
      </c>
      <c r="E8" s="42"/>
      <c r="F8" s="9">
        <v>45930</v>
      </c>
      <c r="G8" s="9" t="s">
        <v>14</v>
      </c>
      <c r="H8" s="10" t="s">
        <v>11</v>
      </c>
      <c r="I8" s="11"/>
      <c r="J8" s="11"/>
      <c r="K8" s="10"/>
    </row>
    <row r="9" spans="1:16" s="19" customFormat="1">
      <c r="A9" s="10" t="s">
        <v>24</v>
      </c>
      <c r="B9" s="10" t="s">
        <v>30</v>
      </c>
      <c r="C9" s="38">
        <v>1800000</v>
      </c>
      <c r="D9" s="44">
        <v>3613</v>
      </c>
      <c r="E9" s="44">
        <v>6121</v>
      </c>
      <c r="F9" s="9">
        <v>45199</v>
      </c>
      <c r="G9" s="9"/>
      <c r="H9" s="10" t="s">
        <v>11</v>
      </c>
      <c r="I9" s="11">
        <f>C9*0.15</f>
        <v>270000</v>
      </c>
      <c r="J9" s="11">
        <f>C9*0.85</f>
        <v>1530000</v>
      </c>
      <c r="K9" s="10"/>
      <c r="M9" s="19" t="s">
        <v>39</v>
      </c>
      <c r="N9" s="19" t="s">
        <v>89</v>
      </c>
    </row>
    <row r="10" spans="1:16" s="19" customFormat="1">
      <c r="A10" s="10" t="s">
        <v>25</v>
      </c>
      <c r="B10" s="10" t="s">
        <v>29</v>
      </c>
      <c r="C10" s="11">
        <v>20000</v>
      </c>
      <c r="D10" s="42"/>
      <c r="E10" s="42"/>
      <c r="F10" s="9">
        <v>45565</v>
      </c>
      <c r="G10" s="18"/>
      <c r="H10" s="10" t="s">
        <v>8</v>
      </c>
      <c r="I10" s="11">
        <v>20000</v>
      </c>
      <c r="J10" s="11"/>
      <c r="K10" s="10"/>
    </row>
    <row r="11" spans="1:16" s="19" customFormat="1">
      <c r="A11" s="10" t="s">
        <v>26</v>
      </c>
      <c r="B11" s="10" t="s">
        <v>29</v>
      </c>
      <c r="C11" s="11">
        <v>10000</v>
      </c>
      <c r="D11" s="42"/>
      <c r="E11" s="42"/>
      <c r="F11" s="9">
        <v>45565</v>
      </c>
      <c r="G11" s="18"/>
      <c r="H11" s="10" t="s">
        <v>8</v>
      </c>
      <c r="I11" s="11">
        <v>20000</v>
      </c>
      <c r="J11" s="11"/>
      <c r="K11" s="10"/>
    </row>
    <row r="12" spans="1:16" s="32" customFormat="1">
      <c r="A12" s="31" t="s">
        <v>40</v>
      </c>
      <c r="B12" s="31"/>
      <c r="C12" s="39">
        <v>20000</v>
      </c>
      <c r="D12" s="45">
        <v>5512</v>
      </c>
      <c r="E12" s="45">
        <v>5139</v>
      </c>
      <c r="F12" s="33">
        <v>45046</v>
      </c>
      <c r="G12" s="34"/>
      <c r="H12" s="31" t="s">
        <v>8</v>
      </c>
      <c r="I12" s="8">
        <f>C12</f>
        <v>20000</v>
      </c>
      <c r="J12" s="8"/>
      <c r="K12" s="31"/>
      <c r="M12" s="32" t="s">
        <v>41</v>
      </c>
      <c r="N12" s="32" t="s">
        <v>76</v>
      </c>
      <c r="O12" s="32" t="s">
        <v>91</v>
      </c>
      <c r="P12" s="32" t="s">
        <v>94</v>
      </c>
    </row>
    <row r="13" spans="1:16" s="19" customFormat="1">
      <c r="A13" s="10" t="s">
        <v>21</v>
      </c>
      <c r="B13" s="10" t="s">
        <v>33</v>
      </c>
      <c r="C13" s="38">
        <v>106000</v>
      </c>
      <c r="D13" s="44">
        <v>3636</v>
      </c>
      <c r="E13" s="44">
        <v>5169</v>
      </c>
      <c r="F13" s="9">
        <v>45107</v>
      </c>
      <c r="G13" s="9" t="s">
        <v>16</v>
      </c>
      <c r="H13" s="10" t="s">
        <v>8</v>
      </c>
      <c r="I13" s="11">
        <f>C13</f>
        <v>106000</v>
      </c>
      <c r="J13" s="11">
        <f>C13-I13</f>
        <v>0</v>
      </c>
      <c r="K13" s="10"/>
      <c r="M13" s="19" t="s">
        <v>42</v>
      </c>
      <c r="N13" s="19" t="s">
        <v>77</v>
      </c>
      <c r="O13" s="19" t="s">
        <v>95</v>
      </c>
    </row>
    <row r="14" spans="1:16" s="19" customFormat="1">
      <c r="A14" s="10" t="s">
        <v>23</v>
      </c>
      <c r="B14" s="10" t="s">
        <v>99</v>
      </c>
      <c r="C14" s="38">
        <v>5000</v>
      </c>
      <c r="D14" s="44">
        <v>3745</v>
      </c>
      <c r="E14" s="44">
        <v>5137</v>
      </c>
      <c r="F14" s="9">
        <v>45046</v>
      </c>
      <c r="G14" s="9"/>
      <c r="H14" s="10" t="s">
        <v>8</v>
      </c>
      <c r="I14" s="11">
        <f>C14</f>
        <v>5000</v>
      </c>
      <c r="J14" s="11"/>
      <c r="K14" s="10"/>
      <c r="M14" s="19" t="s">
        <v>36</v>
      </c>
      <c r="N14" s="19" t="s">
        <v>78</v>
      </c>
    </row>
    <row r="15" spans="1:16" s="19" customFormat="1">
      <c r="A15" s="10" t="s">
        <v>10</v>
      </c>
      <c r="B15" s="10"/>
      <c r="C15" s="11">
        <v>0</v>
      </c>
      <c r="D15" s="42"/>
      <c r="E15" s="42"/>
      <c r="F15" s="9"/>
      <c r="G15" s="9" t="s">
        <v>16</v>
      </c>
      <c r="H15" s="10" t="s">
        <v>8</v>
      </c>
      <c r="I15" s="11">
        <f t="shared" ref="I15:I17" si="1">C15</f>
        <v>0</v>
      </c>
      <c r="J15" s="11">
        <f t="shared" ref="J15:J40" si="2">C15-I15</f>
        <v>0</v>
      </c>
      <c r="K15" s="10"/>
      <c r="M15" s="19" t="s">
        <v>43</v>
      </c>
      <c r="O15" s="19" t="s">
        <v>96</v>
      </c>
    </row>
    <row r="16" spans="1:16" s="19" customFormat="1">
      <c r="A16" s="10" t="s">
        <v>0</v>
      </c>
      <c r="B16" s="10" t="s">
        <v>31</v>
      </c>
      <c r="C16" s="11">
        <v>0</v>
      </c>
      <c r="D16" s="42"/>
      <c r="E16" s="42"/>
      <c r="F16" s="9"/>
      <c r="G16" s="18" t="s">
        <v>16</v>
      </c>
      <c r="H16" s="10" t="s">
        <v>8</v>
      </c>
      <c r="I16" s="11">
        <f t="shared" si="1"/>
        <v>0</v>
      </c>
      <c r="J16" s="11">
        <f t="shared" si="2"/>
        <v>0</v>
      </c>
      <c r="K16" s="10"/>
      <c r="M16" s="19" t="s">
        <v>44</v>
      </c>
    </row>
    <row r="17" spans="1:16" s="19" customFormat="1">
      <c r="A17" s="10" t="s">
        <v>45</v>
      </c>
      <c r="B17" s="10" t="s">
        <v>30</v>
      </c>
      <c r="C17" s="38">
        <v>620000</v>
      </c>
      <c r="D17" s="44">
        <v>3639</v>
      </c>
      <c r="E17" s="44">
        <v>5169</v>
      </c>
      <c r="F17" s="9">
        <v>45291</v>
      </c>
      <c r="G17" s="18"/>
      <c r="H17" s="10" t="s">
        <v>8</v>
      </c>
      <c r="I17" s="11">
        <f t="shared" si="1"/>
        <v>620000</v>
      </c>
      <c r="J17" s="11">
        <v>0</v>
      </c>
      <c r="K17" s="10"/>
      <c r="M17" s="19" t="s">
        <v>37</v>
      </c>
      <c r="N17" s="19" t="s">
        <v>80</v>
      </c>
      <c r="O17" s="19" t="s">
        <v>97</v>
      </c>
    </row>
    <row r="18" spans="1:16" s="32" customFormat="1">
      <c r="A18" s="31" t="s">
        <v>56</v>
      </c>
      <c r="B18" s="31"/>
      <c r="C18" s="8">
        <v>20000000</v>
      </c>
      <c r="D18" s="43">
        <v>3639</v>
      </c>
      <c r="E18" s="43">
        <v>6121</v>
      </c>
      <c r="F18" s="33">
        <v>46022</v>
      </c>
      <c r="G18" s="31" t="s">
        <v>14</v>
      </c>
      <c r="H18" s="31" t="s">
        <v>11</v>
      </c>
      <c r="I18" s="8">
        <f>C18-J18</f>
        <v>18640000</v>
      </c>
      <c r="J18" s="8">
        <f>17*80000</f>
        <v>1360000</v>
      </c>
      <c r="K18" s="31"/>
    </row>
    <row r="19" spans="1:16" s="19" customFormat="1">
      <c r="A19" s="10" t="s">
        <v>13</v>
      </c>
      <c r="B19" s="10" t="s">
        <v>30</v>
      </c>
      <c r="C19" s="38">
        <v>115000</v>
      </c>
      <c r="D19" s="44">
        <v>2219</v>
      </c>
      <c r="E19" s="44">
        <v>5169</v>
      </c>
      <c r="F19" s="9">
        <v>45016</v>
      </c>
      <c r="G19" s="18" t="s">
        <v>16</v>
      </c>
      <c r="H19" s="10" t="s">
        <v>8</v>
      </c>
      <c r="I19" s="11">
        <f t="shared" ref="I19:I20" si="3">IF(H19="NE",C19,C19/2)</f>
        <v>115000</v>
      </c>
      <c r="J19" s="11">
        <f t="shared" si="2"/>
        <v>0</v>
      </c>
      <c r="K19" s="10"/>
      <c r="M19" s="19" t="s">
        <v>46</v>
      </c>
      <c r="N19" s="19" t="s">
        <v>81</v>
      </c>
    </row>
    <row r="20" spans="1:16" s="19" customFormat="1">
      <c r="A20" s="10" t="s">
        <v>1</v>
      </c>
      <c r="B20" s="10" t="s">
        <v>31</v>
      </c>
      <c r="C20" s="11">
        <v>800000</v>
      </c>
      <c r="D20" s="42">
        <v>2219</v>
      </c>
      <c r="E20" s="42">
        <v>6121</v>
      </c>
      <c r="F20" s="9">
        <v>45565</v>
      </c>
      <c r="G20" s="9" t="s">
        <v>14</v>
      </c>
      <c r="H20" s="10" t="s">
        <v>11</v>
      </c>
      <c r="I20" s="11">
        <f t="shared" si="3"/>
        <v>400000</v>
      </c>
      <c r="J20" s="11">
        <f t="shared" si="2"/>
        <v>400000</v>
      </c>
      <c r="K20" s="10"/>
    </row>
    <row r="21" spans="1:16" s="19" customFormat="1">
      <c r="A21" s="10" t="s">
        <v>35</v>
      </c>
      <c r="B21" s="10" t="s">
        <v>30</v>
      </c>
      <c r="C21" s="38">
        <v>378000</v>
      </c>
      <c r="D21" s="44">
        <v>3412</v>
      </c>
      <c r="E21" s="44">
        <v>6129</v>
      </c>
      <c r="F21" s="9">
        <v>45107</v>
      </c>
      <c r="G21" s="18"/>
      <c r="H21" s="10" t="s">
        <v>11</v>
      </c>
      <c r="I21" s="11">
        <f>C21*0.2</f>
        <v>75600</v>
      </c>
      <c r="J21" s="11">
        <f>C21*0.8</f>
        <v>302400</v>
      </c>
      <c r="K21" s="10"/>
      <c r="M21" s="19" t="s">
        <v>67</v>
      </c>
      <c r="N21" s="19" t="s">
        <v>82</v>
      </c>
      <c r="O21" s="19" t="s">
        <v>98</v>
      </c>
    </row>
    <row r="22" spans="1:16" s="32" customFormat="1">
      <c r="A22" s="31" t="s">
        <v>48</v>
      </c>
      <c r="B22" s="31"/>
      <c r="C22" s="8">
        <v>20000</v>
      </c>
      <c r="D22" s="43"/>
      <c r="E22" s="43"/>
      <c r="F22" s="33">
        <v>45565</v>
      </c>
      <c r="G22" s="34"/>
      <c r="H22" s="31" t="s">
        <v>8</v>
      </c>
      <c r="I22" s="8">
        <f>C22</f>
        <v>20000</v>
      </c>
      <c r="J22" s="8"/>
      <c r="K22" s="31"/>
    </row>
    <row r="23" spans="1:16" s="32" customFormat="1">
      <c r="A23" s="31" t="s">
        <v>49</v>
      </c>
      <c r="B23" s="31"/>
      <c r="C23" s="8">
        <v>0</v>
      </c>
      <c r="D23" s="43"/>
      <c r="E23" s="43"/>
      <c r="F23" s="33"/>
      <c r="G23" s="34"/>
      <c r="H23" s="31" t="s">
        <v>8</v>
      </c>
      <c r="I23" s="8">
        <f t="shared" ref="I23:I29" si="4">C23</f>
        <v>0</v>
      </c>
      <c r="J23" s="8"/>
      <c r="K23" s="31"/>
    </row>
    <row r="24" spans="1:16" s="32" customFormat="1">
      <c r="A24" s="31" t="s">
        <v>58</v>
      </c>
      <c r="B24" s="31" t="s">
        <v>99</v>
      </c>
      <c r="C24" s="39">
        <v>40000</v>
      </c>
      <c r="D24" s="45">
        <v>3412</v>
      </c>
      <c r="E24" s="45">
        <v>5171</v>
      </c>
      <c r="F24" s="33">
        <v>45077</v>
      </c>
      <c r="G24" s="34"/>
      <c r="H24" s="31" t="s">
        <v>8</v>
      </c>
      <c r="I24" s="8">
        <f t="shared" si="4"/>
        <v>40000</v>
      </c>
      <c r="J24" s="8"/>
      <c r="K24" s="31"/>
      <c r="N24" s="32" t="s">
        <v>83</v>
      </c>
      <c r="O24" s="32" t="s">
        <v>78</v>
      </c>
    </row>
    <row r="25" spans="1:16" s="32" customFormat="1">
      <c r="A25" s="31" t="s">
        <v>51</v>
      </c>
      <c r="B25" s="31"/>
      <c r="C25" s="8"/>
      <c r="D25" s="43"/>
      <c r="E25" s="43"/>
      <c r="F25" s="33">
        <v>46203</v>
      </c>
      <c r="G25" s="34"/>
      <c r="H25" s="31" t="s">
        <v>8</v>
      </c>
      <c r="I25" s="8">
        <f t="shared" si="4"/>
        <v>0</v>
      </c>
      <c r="J25" s="8"/>
      <c r="K25" s="31"/>
    </row>
    <row r="26" spans="1:16" s="32" customFormat="1">
      <c r="A26" s="31" t="s">
        <v>62</v>
      </c>
      <c r="B26" s="31" t="s">
        <v>99</v>
      </c>
      <c r="C26" s="39">
        <v>50000</v>
      </c>
      <c r="D26" s="45">
        <v>5512</v>
      </c>
      <c r="E26" s="45">
        <v>5171</v>
      </c>
      <c r="F26" s="33">
        <v>45046</v>
      </c>
      <c r="G26" s="34"/>
      <c r="H26" s="31" t="s">
        <v>8</v>
      </c>
      <c r="I26" s="8">
        <f t="shared" si="4"/>
        <v>50000</v>
      </c>
      <c r="J26" s="8"/>
      <c r="K26" s="31"/>
      <c r="N26" s="32" t="s">
        <v>84</v>
      </c>
      <c r="O26" s="32" t="s">
        <v>92</v>
      </c>
      <c r="P26" s="32" t="s">
        <v>78</v>
      </c>
    </row>
    <row r="27" spans="1:16" s="32" customFormat="1">
      <c r="A27" s="31" t="s">
        <v>59</v>
      </c>
      <c r="B27" s="8" t="s">
        <v>66</v>
      </c>
      <c r="C27" s="8" t="s">
        <v>66</v>
      </c>
      <c r="D27" s="43"/>
      <c r="E27" s="43"/>
      <c r="F27" s="33">
        <v>46203</v>
      </c>
      <c r="G27" s="34"/>
      <c r="H27" s="31" t="s">
        <v>8</v>
      </c>
      <c r="I27" s="8" t="str">
        <f t="shared" si="4"/>
        <v>nebude realizováno</v>
      </c>
      <c r="J27" s="8"/>
      <c r="K27" s="31"/>
    </row>
    <row r="28" spans="1:16" s="32" customFormat="1">
      <c r="A28" s="31" t="s">
        <v>63</v>
      </c>
      <c r="B28" s="31" t="s">
        <v>79</v>
      </c>
      <c r="C28" s="8">
        <v>0</v>
      </c>
      <c r="D28" s="43"/>
      <c r="E28" s="43"/>
      <c r="F28" s="33"/>
      <c r="G28" s="34"/>
      <c r="H28" s="31" t="s">
        <v>8</v>
      </c>
      <c r="I28" s="8">
        <f t="shared" si="4"/>
        <v>0</v>
      </c>
      <c r="J28" s="8"/>
      <c r="K28" s="31"/>
      <c r="N28" s="32" t="s">
        <v>85</v>
      </c>
    </row>
    <row r="29" spans="1:16" s="32" customFormat="1">
      <c r="A29" s="31" t="s">
        <v>55</v>
      </c>
      <c r="B29" s="8" t="s">
        <v>66</v>
      </c>
      <c r="C29" s="8" t="s">
        <v>66</v>
      </c>
      <c r="D29" s="43"/>
      <c r="E29" s="43"/>
      <c r="F29" s="33"/>
      <c r="G29" s="34" t="s">
        <v>11</v>
      </c>
      <c r="H29" s="31" t="s">
        <v>8</v>
      </c>
      <c r="I29" s="8" t="str">
        <f t="shared" si="4"/>
        <v>nebude realizováno</v>
      </c>
      <c r="J29" s="8"/>
      <c r="K29" s="31"/>
    </row>
    <row r="30" spans="1:16" s="32" customFormat="1">
      <c r="A30" s="31" t="s">
        <v>57</v>
      </c>
      <c r="B30" s="31" t="s">
        <v>33</v>
      </c>
      <c r="C30" s="39">
        <v>30000</v>
      </c>
      <c r="D30" s="45">
        <v>5512</v>
      </c>
      <c r="E30" s="45">
        <v>5137</v>
      </c>
      <c r="F30" s="33">
        <v>45107</v>
      </c>
      <c r="G30" s="34"/>
      <c r="H30" s="31" t="s">
        <v>11</v>
      </c>
      <c r="I30" s="8">
        <v>15000</v>
      </c>
      <c r="J30" s="8">
        <f>C30*0.5</f>
        <v>15000</v>
      </c>
      <c r="K30" s="31"/>
      <c r="M30" s="32" t="s">
        <v>68</v>
      </c>
      <c r="N30" s="32" t="s">
        <v>86</v>
      </c>
      <c r="O30" s="32" t="s">
        <v>93</v>
      </c>
      <c r="P30" s="32" t="s">
        <v>100</v>
      </c>
    </row>
    <row r="31" spans="1:16" s="32" customFormat="1">
      <c r="A31" s="31" t="s">
        <v>52</v>
      </c>
      <c r="B31" s="31" t="s">
        <v>32</v>
      </c>
      <c r="C31" s="8"/>
      <c r="D31" s="43"/>
      <c r="E31" s="43"/>
      <c r="F31" s="33">
        <v>45291</v>
      </c>
      <c r="G31" s="34"/>
      <c r="H31" s="31"/>
      <c r="I31" s="8"/>
      <c r="J31" s="8"/>
      <c r="K31" s="31"/>
      <c r="N31" s="32" t="s">
        <v>87</v>
      </c>
      <c r="P31" s="32" t="s">
        <v>101</v>
      </c>
    </row>
    <row r="32" spans="1:16" s="19" customFormat="1">
      <c r="A32" s="10" t="s">
        <v>50</v>
      </c>
      <c r="B32" s="10" t="s">
        <v>32</v>
      </c>
      <c r="C32" s="11"/>
      <c r="D32" s="42"/>
      <c r="E32" s="42"/>
      <c r="F32" s="9"/>
      <c r="G32" s="18"/>
      <c r="H32" s="10"/>
      <c r="I32" s="11"/>
      <c r="J32" s="11">
        <v>50000</v>
      </c>
      <c r="K32" s="10"/>
    </row>
    <row r="33" spans="1:16" s="19" customFormat="1">
      <c r="A33" s="10"/>
      <c r="B33" s="10"/>
      <c r="C33" s="11"/>
      <c r="D33" s="42"/>
      <c r="E33" s="42"/>
      <c r="F33" s="9"/>
      <c r="G33" s="18"/>
      <c r="H33" s="10"/>
      <c r="I33" s="11"/>
      <c r="J33" s="11"/>
      <c r="K33" s="10"/>
    </row>
    <row r="34" spans="1:16" s="19" customFormat="1">
      <c r="A34" s="10"/>
      <c r="B34" s="10"/>
      <c r="C34" s="11"/>
      <c r="D34" s="42"/>
      <c r="E34" s="42"/>
      <c r="F34" s="9"/>
      <c r="G34" s="18"/>
      <c r="H34" s="10"/>
      <c r="I34" s="11"/>
      <c r="J34" s="11"/>
      <c r="K34" s="10"/>
    </row>
    <row r="35" spans="1:16" s="10" customFormat="1" ht="21" customHeight="1">
      <c r="A35" s="10" t="s">
        <v>2</v>
      </c>
      <c r="B35" s="10" t="s">
        <v>32</v>
      </c>
      <c r="C35" s="11">
        <v>40000</v>
      </c>
      <c r="D35" s="42"/>
      <c r="E35" s="42"/>
      <c r="F35" s="9"/>
      <c r="G35" s="21" t="s">
        <v>16</v>
      </c>
      <c r="H35" s="10" t="s">
        <v>8</v>
      </c>
      <c r="I35" s="11">
        <f t="shared" ref="I35:I40" si="5">IF(H35="NE",C35,C35/2)</f>
        <v>40000</v>
      </c>
      <c r="J35" s="11">
        <f t="shared" si="2"/>
        <v>0</v>
      </c>
      <c r="N35" s="10" t="s">
        <v>88</v>
      </c>
      <c r="P35" s="10" t="s">
        <v>102</v>
      </c>
    </row>
    <row r="36" spans="1:16" s="10" customFormat="1" ht="20.25" customHeight="1">
      <c r="A36" s="10" t="s">
        <v>3</v>
      </c>
      <c r="B36" s="10" t="s">
        <v>32</v>
      </c>
      <c r="C36" s="11">
        <v>30000</v>
      </c>
      <c r="D36" s="42">
        <v>3319</v>
      </c>
      <c r="E36" s="42" t="s">
        <v>17</v>
      </c>
      <c r="F36" s="9"/>
      <c r="G36" s="21" t="s">
        <v>16</v>
      </c>
      <c r="H36" s="10" t="s">
        <v>8</v>
      </c>
      <c r="I36" s="11">
        <f t="shared" si="5"/>
        <v>30000</v>
      </c>
      <c r="J36" s="11">
        <f t="shared" si="2"/>
        <v>0</v>
      </c>
    </row>
    <row r="37" spans="1:16" s="10" customFormat="1" ht="18" customHeight="1">
      <c r="A37" s="10" t="s">
        <v>4</v>
      </c>
      <c r="B37" s="10" t="s">
        <v>32</v>
      </c>
      <c r="C37" s="11" t="s">
        <v>66</v>
      </c>
      <c r="D37" s="42">
        <v>3319</v>
      </c>
      <c r="E37" s="42">
        <v>5169</v>
      </c>
      <c r="F37" s="9"/>
      <c r="G37" s="21" t="s">
        <v>16</v>
      </c>
      <c r="H37" s="10" t="s">
        <v>8</v>
      </c>
      <c r="I37" s="11" t="str">
        <f t="shared" si="5"/>
        <v>nebude realizováno</v>
      </c>
      <c r="J37" s="11" t="e">
        <f t="shared" si="2"/>
        <v>#VALUE!</v>
      </c>
    </row>
    <row r="38" spans="1:16" s="10" customFormat="1" ht="18" customHeight="1">
      <c r="C38" s="11"/>
      <c r="D38" s="42"/>
      <c r="E38" s="42"/>
      <c r="I38" s="11">
        <f t="shared" si="5"/>
        <v>0</v>
      </c>
      <c r="J38" s="11">
        <f t="shared" si="2"/>
        <v>0</v>
      </c>
    </row>
    <row r="39" spans="1:16" s="5" customFormat="1" ht="14.25">
      <c r="A39" s="10" t="s">
        <v>18</v>
      </c>
      <c r="B39" s="10" t="s">
        <v>32</v>
      </c>
      <c r="C39" s="4">
        <v>20000</v>
      </c>
      <c r="D39" s="40">
        <v>3319</v>
      </c>
      <c r="E39" s="40">
        <v>5492</v>
      </c>
      <c r="F39" s="20"/>
      <c r="G39" s="21" t="s">
        <v>16</v>
      </c>
      <c r="H39" s="10" t="s">
        <v>8</v>
      </c>
      <c r="I39" s="11">
        <f t="shared" si="5"/>
        <v>20000</v>
      </c>
      <c r="J39" s="11">
        <f t="shared" si="2"/>
        <v>0</v>
      </c>
    </row>
    <row r="40" spans="1:16" s="5" customFormat="1" ht="14.25">
      <c r="A40" s="10" t="s">
        <v>19</v>
      </c>
      <c r="B40" s="10" t="s">
        <v>32</v>
      </c>
      <c r="C40" s="4">
        <v>2000</v>
      </c>
      <c r="D40" s="40">
        <v>3319</v>
      </c>
      <c r="E40" s="40">
        <v>5194</v>
      </c>
      <c r="F40" s="20"/>
      <c r="G40" s="21" t="s">
        <v>16</v>
      </c>
      <c r="H40" s="10" t="s">
        <v>8</v>
      </c>
      <c r="I40" s="11">
        <f t="shared" si="5"/>
        <v>2000</v>
      </c>
      <c r="J40" s="11">
        <f t="shared" si="2"/>
        <v>0</v>
      </c>
      <c r="P40" s="5" t="s">
        <v>103</v>
      </c>
    </row>
    <row r="41" spans="1:16">
      <c r="A41" s="12"/>
      <c r="B41" s="12"/>
    </row>
    <row r="42" spans="1:16" s="22" customFormat="1">
      <c r="A42" s="24"/>
      <c r="B42" s="24"/>
      <c r="D42" s="47"/>
      <c r="E42" s="47"/>
      <c r="F42" s="23"/>
    </row>
    <row r="43" spans="1:16" s="22" customFormat="1">
      <c r="A43" s="22" t="s">
        <v>69</v>
      </c>
      <c r="D43" s="47"/>
      <c r="E43" s="47"/>
      <c r="F43" s="23"/>
    </row>
    <row r="44" spans="1:16" ht="15.75">
      <c r="A44" s="22"/>
      <c r="B44" s="22"/>
      <c r="C44" s="22"/>
      <c r="D44" s="47"/>
      <c r="E44" s="47"/>
      <c r="F44" s="23"/>
    </row>
    <row r="45" spans="1:16" ht="15.75">
      <c r="A45" s="24" t="s">
        <v>70</v>
      </c>
      <c r="B45" s="24"/>
      <c r="C45" s="25"/>
      <c r="D45" s="47"/>
      <c r="E45" s="47"/>
      <c r="F45" s="23"/>
    </row>
    <row r="46" spans="1:16" ht="15.75">
      <c r="A46" s="24"/>
      <c r="B46" s="24"/>
      <c r="C46" s="22"/>
      <c r="D46" s="47"/>
      <c r="E46" s="47"/>
      <c r="F46" s="23"/>
    </row>
    <row r="47" spans="1:16" ht="15.75">
      <c r="A47" s="24" t="s">
        <v>27</v>
      </c>
      <c r="B47" s="24"/>
      <c r="C47" s="22"/>
      <c r="D47" s="47" t="s">
        <v>28</v>
      </c>
      <c r="E47" s="47"/>
      <c r="F47" s="23"/>
    </row>
    <row r="48" spans="1:16" ht="15.75">
      <c r="A48" s="22"/>
      <c r="B48" s="22"/>
      <c r="C48" s="22"/>
      <c r="D48" s="47"/>
      <c r="E48" s="47"/>
      <c r="F48" s="23"/>
    </row>
  </sheetData>
  <autoFilter ref="A3:L40" xr:uid="{00000000-0009-0000-0000-000001000000}"/>
  <pageMargins left="0.7" right="0.7" top="0.78740157499999996" bottom="0.78740157499999996" header="0.3" footer="0.3"/>
  <pageSetup paperSize="9"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AE47"/>
  <sheetViews>
    <sheetView workbookViewId="0">
      <pane xSplit="2" ySplit="3" topLeftCell="C6" activePane="bottomRight" state="frozen"/>
      <selection pane="topRight" activeCell="C1" sqref="C1"/>
      <selection pane="bottomLeft" activeCell="A4" sqref="A4"/>
      <selection pane="bottomRight" activeCell="C21" sqref="C21"/>
    </sheetView>
  </sheetViews>
  <sheetFormatPr defaultRowHeight="15" outlineLevelCol="1"/>
  <cols>
    <col min="1" max="1" width="65" customWidth="1"/>
    <col min="2" max="2" width="4.85546875" customWidth="1"/>
    <col min="3" max="3" width="14.140625" style="1" customWidth="1"/>
    <col min="4" max="4" width="6.5703125" style="46" customWidth="1"/>
    <col min="5" max="5" width="6.42578125" style="46" customWidth="1"/>
    <col min="6" max="6" width="12.42578125" customWidth="1" outlineLevel="1"/>
    <col min="7" max="7" width="4.5703125" customWidth="1"/>
    <col min="8" max="8" width="14.85546875" customWidth="1"/>
    <col min="9" max="9" width="11" customWidth="1"/>
    <col min="10" max="10" width="9.85546875" customWidth="1"/>
    <col min="11" max="20" width="10.140625" bestFit="1" customWidth="1"/>
    <col min="21" max="21" width="11.28515625" bestFit="1" customWidth="1"/>
    <col min="22" max="23" width="10.140625" bestFit="1" customWidth="1"/>
  </cols>
  <sheetData>
    <row r="1" spans="1:23" ht="21">
      <c r="A1" s="3" t="s">
        <v>38</v>
      </c>
      <c r="B1" s="3"/>
      <c r="C1" s="4"/>
      <c r="D1" s="40"/>
      <c r="E1" s="40"/>
      <c r="F1" s="5"/>
      <c r="H1" s="35">
        <v>2023</v>
      </c>
      <c r="I1" s="35"/>
    </row>
    <row r="2" spans="1:23" s="2" customFormat="1">
      <c r="A2" s="6" t="s">
        <v>7</v>
      </c>
      <c r="B2" s="6"/>
      <c r="C2" s="7">
        <f>SUBTOTAL(9,C4:C28)</f>
        <v>3264000</v>
      </c>
      <c r="D2" s="41"/>
      <c r="E2" s="41"/>
      <c r="F2" s="7"/>
    </row>
    <row r="3" spans="1:23" s="30" customFormat="1" ht="43.5">
      <c r="A3" s="26"/>
      <c r="B3" s="26" t="s">
        <v>34</v>
      </c>
      <c r="C3" s="27" t="s">
        <v>5</v>
      </c>
      <c r="D3" s="28" t="s">
        <v>64</v>
      </c>
      <c r="E3" s="28" t="s">
        <v>65</v>
      </c>
      <c r="F3" s="26" t="s">
        <v>6</v>
      </c>
      <c r="H3" s="36">
        <f>I3-7</f>
        <v>44998</v>
      </c>
      <c r="I3" s="36">
        <v>45005</v>
      </c>
      <c r="J3" s="49">
        <f>I3+7</f>
        <v>45012</v>
      </c>
      <c r="K3" s="49">
        <f t="shared" ref="K3:W3" si="0">J3+7</f>
        <v>45019</v>
      </c>
      <c r="L3" s="49">
        <f t="shared" si="0"/>
        <v>45026</v>
      </c>
      <c r="M3" s="49">
        <f t="shared" si="0"/>
        <v>45033</v>
      </c>
      <c r="N3" s="49">
        <f t="shared" si="0"/>
        <v>45040</v>
      </c>
      <c r="O3" s="49">
        <f t="shared" si="0"/>
        <v>45047</v>
      </c>
      <c r="P3" s="49">
        <f t="shared" si="0"/>
        <v>45054</v>
      </c>
      <c r="Q3" s="49">
        <f t="shared" si="0"/>
        <v>45061</v>
      </c>
      <c r="R3" s="49">
        <f t="shared" si="0"/>
        <v>45068</v>
      </c>
      <c r="S3" s="49">
        <f>R3+7</f>
        <v>45075</v>
      </c>
      <c r="T3" s="49">
        <f t="shared" si="0"/>
        <v>45082</v>
      </c>
      <c r="U3" s="53">
        <f t="shared" si="0"/>
        <v>45089</v>
      </c>
      <c r="V3" s="49">
        <f t="shared" si="0"/>
        <v>45096</v>
      </c>
      <c r="W3" s="49">
        <f t="shared" si="0"/>
        <v>45103</v>
      </c>
    </row>
    <row r="4" spans="1:23" s="17" customFormat="1" ht="15.75" hidden="1" customHeight="1">
      <c r="A4" s="16" t="s">
        <v>60</v>
      </c>
      <c r="B4" s="16"/>
      <c r="C4" s="11">
        <v>3000000</v>
      </c>
      <c r="D4" s="42">
        <v>2212</v>
      </c>
      <c r="E4" s="42"/>
      <c r="F4" s="9">
        <v>45565</v>
      </c>
      <c r="H4" s="37"/>
      <c r="I4" s="37"/>
    </row>
    <row r="5" spans="1:23" s="17" customFormat="1" ht="15.75" hidden="1" customHeight="1">
      <c r="A5" s="16" t="s">
        <v>61</v>
      </c>
      <c r="B5" s="16"/>
      <c r="C5" s="11">
        <v>5000000</v>
      </c>
      <c r="D5" s="42"/>
      <c r="E5" s="42"/>
      <c r="F5" s="9">
        <v>46295</v>
      </c>
      <c r="H5" s="37"/>
      <c r="I5" s="37"/>
    </row>
    <row r="6" spans="1:23" s="19" customFormat="1">
      <c r="A6" s="10" t="s">
        <v>47</v>
      </c>
      <c r="B6" s="10"/>
      <c r="C6" s="38">
        <v>100000</v>
      </c>
      <c r="D6" s="44">
        <v>3745</v>
      </c>
      <c r="E6" s="44">
        <v>6124</v>
      </c>
      <c r="F6" s="9">
        <v>45199</v>
      </c>
      <c r="H6" s="50" t="s">
        <v>72</v>
      </c>
      <c r="I6" s="50"/>
      <c r="J6" s="50"/>
      <c r="K6" s="50"/>
      <c r="L6" s="50"/>
      <c r="M6" s="50"/>
      <c r="N6" s="50"/>
      <c r="O6" s="50"/>
      <c r="P6" s="50"/>
      <c r="Q6" s="50"/>
      <c r="R6" s="50"/>
      <c r="S6" s="50"/>
      <c r="T6" s="50"/>
      <c r="U6" s="50"/>
      <c r="V6" s="50"/>
      <c r="W6" s="50"/>
    </row>
    <row r="7" spans="1:23" s="19" customFormat="1" hidden="1">
      <c r="A7" s="10" t="s">
        <v>20</v>
      </c>
      <c r="B7" s="10"/>
      <c r="C7" s="11">
        <v>400000</v>
      </c>
      <c r="D7" s="42">
        <v>3613</v>
      </c>
      <c r="E7" s="42"/>
      <c r="F7" s="9">
        <v>45930</v>
      </c>
    </row>
    <row r="8" spans="1:23" s="19" customFormat="1" hidden="1">
      <c r="A8" s="10" t="s">
        <v>54</v>
      </c>
      <c r="B8" s="10"/>
      <c r="C8" s="11">
        <v>2000000</v>
      </c>
      <c r="D8" s="42">
        <v>3613</v>
      </c>
      <c r="E8" s="42"/>
      <c r="F8" s="9">
        <v>45930</v>
      </c>
    </row>
    <row r="9" spans="1:23" s="19" customFormat="1">
      <c r="A9" s="10" t="s">
        <v>24</v>
      </c>
      <c r="B9" s="10" t="s">
        <v>30</v>
      </c>
      <c r="C9" s="38">
        <v>1800000</v>
      </c>
      <c r="D9" s="44">
        <v>3613</v>
      </c>
      <c r="E9" s="44">
        <v>6121</v>
      </c>
      <c r="F9" s="9">
        <v>45199</v>
      </c>
      <c r="I9" s="50" t="s">
        <v>73</v>
      </c>
      <c r="J9" s="50"/>
      <c r="K9" s="50"/>
      <c r="L9" s="50"/>
      <c r="M9" s="50"/>
      <c r="N9" s="50"/>
      <c r="O9" s="50"/>
      <c r="P9" s="50"/>
      <c r="Q9" s="50"/>
      <c r="R9" s="50"/>
      <c r="S9" s="50"/>
      <c r="T9" s="50"/>
      <c r="U9" s="50"/>
      <c r="V9" s="50"/>
      <c r="W9" s="50"/>
    </row>
    <row r="10" spans="1:23" s="19" customFormat="1" hidden="1">
      <c r="A10" s="10" t="s">
        <v>25</v>
      </c>
      <c r="B10" s="10" t="s">
        <v>29</v>
      </c>
      <c r="C10" s="11">
        <v>20000</v>
      </c>
      <c r="D10" s="42"/>
      <c r="E10" s="42"/>
      <c r="F10" s="9">
        <v>45565</v>
      </c>
    </row>
    <row r="11" spans="1:23" s="19" customFormat="1" hidden="1">
      <c r="A11" s="10" t="s">
        <v>26</v>
      </c>
      <c r="B11" s="10" t="s">
        <v>29</v>
      </c>
      <c r="C11" s="11">
        <v>10000</v>
      </c>
      <c r="D11" s="42"/>
      <c r="E11" s="42"/>
      <c r="F11" s="9">
        <v>45565</v>
      </c>
    </row>
    <row r="12" spans="1:23" s="32" customFormat="1">
      <c r="A12" s="31" t="s">
        <v>40</v>
      </c>
      <c r="B12" s="31"/>
      <c r="C12" s="39">
        <v>20000</v>
      </c>
      <c r="D12" s="45">
        <v>5512</v>
      </c>
      <c r="E12" s="45">
        <v>5139</v>
      </c>
      <c r="F12" s="33">
        <v>45046</v>
      </c>
      <c r="I12" s="51"/>
      <c r="J12" s="51"/>
      <c r="K12" s="52" t="s">
        <v>72</v>
      </c>
      <c r="L12" s="52" t="s">
        <v>72</v>
      </c>
      <c r="M12" s="51"/>
      <c r="N12" s="51"/>
      <c r="O12" s="51"/>
      <c r="P12" s="51"/>
      <c r="Q12" s="51"/>
      <c r="R12" s="51"/>
      <c r="S12" s="51"/>
      <c r="T12" s="51"/>
      <c r="U12" s="51"/>
      <c r="V12" s="51"/>
      <c r="W12" s="51"/>
    </row>
    <row r="13" spans="1:23" s="19" customFormat="1">
      <c r="A13" s="10" t="s">
        <v>21</v>
      </c>
      <c r="B13" s="10" t="s">
        <v>33</v>
      </c>
      <c r="C13" s="38">
        <v>106000</v>
      </c>
      <c r="D13" s="44">
        <v>3636</v>
      </c>
      <c r="E13" s="44">
        <v>5169</v>
      </c>
      <c r="F13" s="9">
        <v>45107</v>
      </c>
      <c r="I13" s="50"/>
      <c r="J13" s="50"/>
      <c r="K13" s="50"/>
      <c r="L13" s="50"/>
      <c r="M13" s="50"/>
      <c r="N13" s="50"/>
      <c r="O13" s="50"/>
      <c r="P13" s="50"/>
      <c r="Q13" s="50"/>
      <c r="R13" s="50"/>
      <c r="S13" s="50"/>
      <c r="T13" s="50"/>
      <c r="U13" s="50" t="s">
        <v>72</v>
      </c>
      <c r="V13" s="50" t="s">
        <v>72</v>
      </c>
      <c r="W13" s="50" t="s">
        <v>72</v>
      </c>
    </row>
    <row r="14" spans="1:23" s="19" customFormat="1">
      <c r="A14" s="10" t="s">
        <v>23</v>
      </c>
      <c r="B14" s="10" t="s">
        <v>33</v>
      </c>
      <c r="C14" s="38">
        <v>5000</v>
      </c>
      <c r="D14" s="44">
        <v>3745</v>
      </c>
      <c r="E14" s="44">
        <v>5137</v>
      </c>
      <c r="F14" s="9">
        <v>45046</v>
      </c>
      <c r="I14" s="54" t="s">
        <v>72</v>
      </c>
      <c r="J14" s="50"/>
      <c r="K14" s="50"/>
      <c r="L14" s="50"/>
      <c r="M14" s="50"/>
      <c r="N14" s="50"/>
      <c r="O14" s="50"/>
      <c r="P14" s="50"/>
      <c r="Q14" s="50"/>
      <c r="R14" s="50"/>
      <c r="S14" s="50"/>
      <c r="T14" s="50"/>
      <c r="U14" s="50"/>
      <c r="V14" s="50"/>
      <c r="W14" s="50"/>
    </row>
    <row r="15" spans="1:23" s="19" customFormat="1" hidden="1">
      <c r="A15" s="10" t="s">
        <v>10</v>
      </c>
      <c r="B15" s="10"/>
      <c r="C15" s="11">
        <v>0</v>
      </c>
      <c r="D15" s="42"/>
      <c r="E15" s="42"/>
      <c r="F15" s="9"/>
    </row>
    <row r="16" spans="1:23" s="19" customFormat="1" hidden="1">
      <c r="A16" s="10" t="s">
        <v>0</v>
      </c>
      <c r="B16" s="10" t="s">
        <v>31</v>
      </c>
      <c r="C16" s="11">
        <v>0</v>
      </c>
      <c r="D16" s="42"/>
      <c r="E16" s="42"/>
      <c r="F16" s="9"/>
    </row>
    <row r="17" spans="1:29" s="19" customFormat="1">
      <c r="A17" s="10" t="s">
        <v>45</v>
      </c>
      <c r="B17" s="10" t="s">
        <v>30</v>
      </c>
      <c r="C17" s="38">
        <v>620000</v>
      </c>
      <c r="D17" s="44">
        <v>3639</v>
      </c>
      <c r="E17" s="44">
        <v>5169</v>
      </c>
      <c r="F17" s="9">
        <v>45291</v>
      </c>
      <c r="I17" s="50"/>
      <c r="J17" s="50"/>
      <c r="K17" s="50"/>
      <c r="L17" s="50"/>
      <c r="M17" s="50"/>
      <c r="N17" s="50"/>
      <c r="O17" s="50"/>
      <c r="P17" s="50"/>
      <c r="Q17" s="50"/>
      <c r="R17" s="50"/>
      <c r="S17" s="50"/>
      <c r="T17" s="50"/>
      <c r="U17" s="50"/>
      <c r="V17" s="50"/>
      <c r="W17" s="50"/>
    </row>
    <row r="18" spans="1:29" s="32" customFormat="1" hidden="1">
      <c r="A18" s="31" t="s">
        <v>56</v>
      </c>
      <c r="B18" s="31"/>
      <c r="C18" s="8">
        <v>20000000</v>
      </c>
      <c r="D18" s="43">
        <v>3639</v>
      </c>
      <c r="E18" s="43">
        <v>6121</v>
      </c>
      <c r="F18" s="33">
        <v>46022</v>
      </c>
    </row>
    <row r="19" spans="1:29" s="19" customFormat="1">
      <c r="A19" s="10" t="s">
        <v>13</v>
      </c>
      <c r="B19" s="10" t="s">
        <v>30</v>
      </c>
      <c r="C19" s="38">
        <v>115000</v>
      </c>
      <c r="D19" s="44">
        <v>2219</v>
      </c>
      <c r="E19" s="44">
        <v>5169</v>
      </c>
      <c r="F19" s="9">
        <v>45016</v>
      </c>
      <c r="I19" s="50"/>
      <c r="J19" s="50" t="s">
        <v>72</v>
      </c>
      <c r="K19" s="50"/>
      <c r="L19" s="50"/>
      <c r="M19" s="50"/>
      <c r="N19" s="50"/>
      <c r="O19" s="50"/>
      <c r="P19" s="50"/>
      <c r="Q19" s="50"/>
      <c r="R19" s="50"/>
      <c r="S19" s="50"/>
      <c r="T19" s="50"/>
      <c r="U19" s="50"/>
      <c r="V19" s="50"/>
      <c r="W19" s="50"/>
    </row>
    <row r="20" spans="1:29" s="19" customFormat="1" hidden="1">
      <c r="A20" s="10" t="s">
        <v>1</v>
      </c>
      <c r="B20" s="10" t="s">
        <v>31</v>
      </c>
      <c r="C20" s="11">
        <v>800000</v>
      </c>
      <c r="D20" s="42">
        <v>2219</v>
      </c>
      <c r="E20" s="42">
        <v>6121</v>
      </c>
      <c r="F20" s="9">
        <v>45565</v>
      </c>
    </row>
    <row r="21" spans="1:29" s="19" customFormat="1">
      <c r="A21" s="10" t="s">
        <v>35</v>
      </c>
      <c r="B21" s="10" t="s">
        <v>31</v>
      </c>
      <c r="C21" s="38">
        <v>378000</v>
      </c>
      <c r="D21" s="44">
        <v>3412</v>
      </c>
      <c r="E21" s="44">
        <v>6129</v>
      </c>
      <c r="F21" s="9">
        <v>45107</v>
      </c>
      <c r="I21" s="50"/>
      <c r="J21" s="50"/>
      <c r="K21" s="50"/>
      <c r="L21" s="50"/>
      <c r="M21" s="50"/>
      <c r="N21" s="54" t="s">
        <v>72</v>
      </c>
      <c r="O21" s="50" t="s">
        <v>72</v>
      </c>
      <c r="P21" s="50" t="s">
        <v>72</v>
      </c>
      <c r="Q21" s="50" t="s">
        <v>72</v>
      </c>
      <c r="R21" s="50"/>
      <c r="S21" s="50"/>
      <c r="T21" s="50"/>
      <c r="U21" s="50"/>
      <c r="V21" s="50"/>
      <c r="W21" s="50"/>
    </row>
    <row r="22" spans="1:29" s="32" customFormat="1" hidden="1">
      <c r="A22" s="31" t="s">
        <v>48</v>
      </c>
      <c r="B22" s="31"/>
      <c r="C22" s="8">
        <v>20000</v>
      </c>
      <c r="D22" s="43"/>
      <c r="E22" s="43"/>
      <c r="F22" s="33">
        <v>45565</v>
      </c>
    </row>
    <row r="23" spans="1:29" s="32" customFormat="1" hidden="1">
      <c r="A23" s="31" t="s">
        <v>49</v>
      </c>
      <c r="B23" s="31"/>
      <c r="C23" s="8">
        <v>0</v>
      </c>
      <c r="D23" s="43"/>
      <c r="E23" s="43"/>
      <c r="F23" s="33"/>
    </row>
    <row r="24" spans="1:29" s="32" customFormat="1">
      <c r="A24" s="31" t="s">
        <v>58</v>
      </c>
      <c r="B24" s="31"/>
      <c r="C24" s="39">
        <v>40000</v>
      </c>
      <c r="D24" s="45">
        <v>3412</v>
      </c>
      <c r="E24" s="45">
        <v>5171</v>
      </c>
      <c r="F24" s="33">
        <v>45077</v>
      </c>
      <c r="I24" s="51"/>
      <c r="J24" s="51"/>
      <c r="K24" s="51"/>
      <c r="L24" s="51"/>
      <c r="M24" s="51"/>
      <c r="N24" s="51"/>
      <c r="O24" s="52" t="s">
        <v>72</v>
      </c>
      <c r="P24" s="52" t="s">
        <v>72</v>
      </c>
      <c r="Q24" s="52" t="s">
        <v>72</v>
      </c>
      <c r="R24" s="51"/>
      <c r="S24" s="51"/>
      <c r="T24" s="51"/>
      <c r="U24" s="51"/>
      <c r="V24" s="51"/>
      <c r="W24" s="51"/>
    </row>
    <row r="25" spans="1:29" s="32" customFormat="1" hidden="1">
      <c r="A25" s="31" t="s">
        <v>51</v>
      </c>
      <c r="B25" s="31"/>
      <c r="C25" s="8"/>
      <c r="D25" s="43"/>
      <c r="E25" s="43"/>
      <c r="F25" s="33">
        <v>46203</v>
      </c>
    </row>
    <row r="26" spans="1:29" s="32" customFormat="1">
      <c r="A26" s="31" t="s">
        <v>62</v>
      </c>
      <c r="B26" s="31"/>
      <c r="C26" s="39">
        <v>50000</v>
      </c>
      <c r="D26" s="45">
        <v>5512</v>
      </c>
      <c r="E26" s="45">
        <v>5171</v>
      </c>
      <c r="F26" s="33">
        <v>45046</v>
      </c>
      <c r="H26" s="51"/>
      <c r="I26" s="51"/>
      <c r="J26" s="51" t="s">
        <v>74</v>
      </c>
      <c r="K26" s="51"/>
      <c r="L26" s="54" t="s">
        <v>72</v>
      </c>
      <c r="M26" s="54" t="s">
        <v>72</v>
      </c>
      <c r="N26" s="54" t="s">
        <v>72</v>
      </c>
      <c r="O26" s="52" t="s">
        <v>72</v>
      </c>
      <c r="P26" s="51"/>
      <c r="Q26" s="51"/>
      <c r="R26" s="51"/>
      <c r="S26" s="51"/>
      <c r="T26" s="51"/>
      <c r="U26" s="51"/>
      <c r="V26" s="51"/>
      <c r="W26" s="51"/>
      <c r="X26" s="51"/>
      <c r="Y26" s="51"/>
      <c r="Z26" s="51"/>
      <c r="AA26" s="51"/>
      <c r="AB26" s="51"/>
      <c r="AC26" s="51"/>
    </row>
    <row r="27" spans="1:29" s="32" customFormat="1" hidden="1">
      <c r="A27" s="31" t="s">
        <v>63</v>
      </c>
      <c r="B27" s="31"/>
      <c r="C27" s="8">
        <v>0</v>
      </c>
      <c r="D27" s="43"/>
      <c r="E27" s="43"/>
      <c r="F27" s="33"/>
    </row>
    <row r="28" spans="1:29" s="32" customFormat="1">
      <c r="A28" s="31" t="s">
        <v>57</v>
      </c>
      <c r="B28" s="31"/>
      <c r="C28" s="39">
        <v>30000</v>
      </c>
      <c r="D28" s="45">
        <v>5512</v>
      </c>
      <c r="E28" s="45">
        <v>5137</v>
      </c>
      <c r="F28" s="33">
        <v>45107</v>
      </c>
      <c r="H28" s="51"/>
      <c r="I28" s="51"/>
      <c r="J28" s="51"/>
      <c r="K28" s="51"/>
      <c r="L28" s="51"/>
      <c r="M28" s="51"/>
      <c r="N28" s="51"/>
      <c r="O28" s="51" t="s">
        <v>72</v>
      </c>
      <c r="P28" s="51" t="s">
        <v>72</v>
      </c>
      <c r="Q28" s="51"/>
      <c r="R28" s="51"/>
      <c r="S28" s="51"/>
      <c r="T28" s="51"/>
      <c r="U28" s="51"/>
      <c r="V28" s="51"/>
      <c r="W28" s="51"/>
      <c r="X28" s="51"/>
      <c r="Y28" s="51"/>
      <c r="Z28" s="51"/>
      <c r="AA28" s="51"/>
      <c r="AB28" s="51"/>
      <c r="AC28" s="51"/>
    </row>
    <row r="29" spans="1:29" s="19" customFormat="1" ht="9.75" hidden="1" customHeight="1">
      <c r="A29" s="10"/>
      <c r="B29" s="10"/>
      <c r="C29" s="11"/>
      <c r="D29" s="42"/>
      <c r="E29" s="42"/>
      <c r="F29" s="9"/>
    </row>
    <row r="30" spans="1:29" s="32" customFormat="1">
      <c r="A30" s="31" t="s">
        <v>52</v>
      </c>
      <c r="B30" s="31"/>
      <c r="C30" s="8"/>
      <c r="D30" s="43"/>
      <c r="E30" s="43"/>
      <c r="F30" s="33">
        <v>45291</v>
      </c>
    </row>
    <row r="31" spans="1:29" s="19" customFormat="1" hidden="1">
      <c r="A31" s="10" t="s">
        <v>50</v>
      </c>
      <c r="B31" s="10"/>
      <c r="C31" s="11"/>
      <c r="D31" s="42"/>
      <c r="E31" s="42"/>
      <c r="F31" s="9"/>
    </row>
    <row r="32" spans="1:29" s="19" customFormat="1" hidden="1">
      <c r="A32" s="10"/>
      <c r="B32" s="10"/>
      <c r="C32" s="11"/>
      <c r="D32" s="42"/>
      <c r="E32" s="42"/>
      <c r="F32" s="9"/>
    </row>
    <row r="33" spans="1:31" s="19" customFormat="1" hidden="1">
      <c r="A33" s="10"/>
      <c r="B33" s="10"/>
      <c r="C33" s="11"/>
      <c r="D33" s="42"/>
      <c r="E33" s="42"/>
      <c r="F33" s="9"/>
    </row>
    <row r="34" spans="1:31" s="10" customFormat="1" ht="21" hidden="1" customHeight="1">
      <c r="A34" s="10" t="s">
        <v>2</v>
      </c>
      <c r="B34" s="10" t="s">
        <v>32</v>
      </c>
      <c r="C34" s="11">
        <v>40000</v>
      </c>
      <c r="D34" s="42"/>
      <c r="E34" s="42"/>
      <c r="F34" s="9"/>
    </row>
    <row r="35" spans="1:31" s="10" customFormat="1" ht="20.25" hidden="1" customHeight="1">
      <c r="A35" s="10" t="s">
        <v>3</v>
      </c>
      <c r="B35" s="10" t="s">
        <v>32</v>
      </c>
      <c r="C35" s="11">
        <v>30000</v>
      </c>
      <c r="D35" s="42">
        <v>3319</v>
      </c>
      <c r="E35" s="42" t="s">
        <v>17</v>
      </c>
      <c r="F35" s="9"/>
    </row>
    <row r="36" spans="1:31" s="10" customFormat="1" ht="18" hidden="1" customHeight="1">
      <c r="A36" s="10" t="s">
        <v>4</v>
      </c>
      <c r="B36" s="10" t="s">
        <v>32</v>
      </c>
      <c r="C36" s="11" t="s">
        <v>66</v>
      </c>
      <c r="D36" s="42">
        <v>3319</v>
      </c>
      <c r="E36" s="42">
        <v>5169</v>
      </c>
      <c r="F36" s="9"/>
    </row>
    <row r="37" spans="1:31" s="10" customFormat="1" ht="18" hidden="1" customHeight="1">
      <c r="C37" s="11"/>
      <c r="D37" s="42"/>
      <c r="E37" s="42"/>
    </row>
    <row r="38" spans="1:31" s="5" customFormat="1" ht="14.25" hidden="1">
      <c r="A38" s="10" t="s">
        <v>18</v>
      </c>
      <c r="B38" s="10" t="s">
        <v>32</v>
      </c>
      <c r="C38" s="4">
        <v>20000</v>
      </c>
      <c r="D38" s="40">
        <v>3319</v>
      </c>
      <c r="E38" s="40">
        <v>5492</v>
      </c>
      <c r="F38" s="20"/>
    </row>
    <row r="39" spans="1:31" s="5" customFormat="1" ht="14.25" hidden="1">
      <c r="A39" s="10" t="s">
        <v>19</v>
      </c>
      <c r="B39" s="10" t="s">
        <v>32</v>
      </c>
      <c r="C39" s="4">
        <v>2000</v>
      </c>
      <c r="D39" s="40">
        <v>3319</v>
      </c>
      <c r="E39" s="40">
        <v>5194</v>
      </c>
      <c r="F39" s="20"/>
    </row>
    <row r="40" spans="1:31">
      <c r="A40" s="12"/>
      <c r="B40" s="12"/>
    </row>
    <row r="41" spans="1:31" s="22" customFormat="1">
      <c r="A41" s="24"/>
      <c r="B41" s="24"/>
      <c r="D41" s="47"/>
      <c r="E41" s="47"/>
      <c r="F41" s="23"/>
    </row>
    <row r="42" spans="1:31" s="22" customFormat="1">
      <c r="A42" s="22" t="s">
        <v>69</v>
      </c>
      <c r="D42" s="47"/>
      <c r="E42" s="47"/>
      <c r="F42" s="23"/>
    </row>
    <row r="43" spans="1:31" ht="15.75">
      <c r="A43" s="22"/>
      <c r="B43" s="22"/>
      <c r="C43" s="22"/>
      <c r="D43" s="47"/>
      <c r="E43" s="47"/>
      <c r="F43" s="23"/>
    </row>
    <row r="44" spans="1:31" ht="15.75">
      <c r="A44" s="24" t="s">
        <v>70</v>
      </c>
      <c r="B44" s="24"/>
      <c r="C44" s="25"/>
      <c r="D44" s="47"/>
      <c r="E44" s="47"/>
      <c r="F44" s="23"/>
    </row>
    <row r="45" spans="1:31" ht="15.75">
      <c r="A45" s="24"/>
      <c r="B45" s="24"/>
      <c r="C45" s="22"/>
      <c r="D45" s="47"/>
      <c r="E45" s="47"/>
      <c r="F45" s="23"/>
    </row>
    <row r="46" spans="1:31" ht="15.75">
      <c r="A46" s="24" t="s">
        <v>27</v>
      </c>
      <c r="B46" s="24"/>
      <c r="C46" s="22"/>
      <c r="D46" s="47" t="s">
        <v>28</v>
      </c>
      <c r="E46" s="47"/>
      <c r="F46" s="23"/>
    </row>
    <row r="47" spans="1:31" s="15" customFormat="1" ht="15.75">
      <c r="A47" s="22"/>
      <c r="B47" s="22"/>
      <c r="C47" s="22"/>
      <c r="D47" s="47"/>
      <c r="E47" s="47"/>
      <c r="F47" s="23"/>
      <c r="G47"/>
      <c r="H47"/>
      <c r="I47"/>
      <c r="J47"/>
      <c r="K47"/>
      <c r="L47"/>
      <c r="M47"/>
      <c r="N47"/>
      <c r="O47"/>
      <c r="P47"/>
      <c r="Q47"/>
      <c r="R47"/>
      <c r="S47"/>
      <c r="T47"/>
      <c r="U47"/>
      <c r="V47"/>
      <c r="W47"/>
      <c r="X47"/>
      <c r="Y47"/>
      <c r="Z47"/>
      <c r="AA47"/>
      <c r="AB47"/>
      <c r="AC47"/>
      <c r="AD47"/>
      <c r="AE47"/>
    </row>
  </sheetData>
  <autoFilter ref="A3:G39" xr:uid="{00000000-0009-0000-0000-000002000000}">
    <filterColumn colId="5">
      <filters>
        <dateGroupItem year="2023" dateTimeGrouping="year"/>
      </filters>
    </filterColumn>
  </autoFilter>
  <pageMargins left="0.7" right="0.7" top="0.78740157499999996" bottom="0.78740157499999996" header="0.3" footer="0.3"/>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vt:i4>
      </vt:variant>
      <vt:variant>
        <vt:lpstr>Pojmenované oblasti</vt:lpstr>
      </vt:variant>
      <vt:variant>
        <vt:i4>1</vt:i4>
      </vt:variant>
    </vt:vector>
  </HeadingPairs>
  <TitlesOfParts>
    <vt:vector size="6" baseType="lpstr">
      <vt:lpstr>2023_aktualizace na 2024</vt:lpstr>
      <vt:lpstr>2023 stav v 1.pol23</vt:lpstr>
      <vt:lpstr>2023 zveřejnění</vt:lpstr>
      <vt:lpstr>2023</vt:lpstr>
      <vt:lpstr>2023 itinerář</vt:lpstr>
      <vt:lpstr>'2023 stav v 1.pol23'!Oblast_tisku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Obec</dc:creator>
  <cp:lastModifiedBy>Starosta</cp:lastModifiedBy>
  <cp:lastPrinted>2023-06-27T07:01:42Z</cp:lastPrinted>
  <dcterms:created xsi:type="dcterms:W3CDTF">2019-02-12T17:17:26Z</dcterms:created>
  <dcterms:modified xsi:type="dcterms:W3CDTF">2023-11-28T09:13:04Z</dcterms:modified>
</cp:coreProperties>
</file>