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51D84D1-D779-4FFC-B1DB-1AE98632D9E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List2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4" i="2"/>
  <c r="F8" i="2"/>
  <c r="F9" i="2"/>
  <c r="F10" i="2"/>
  <c r="F11" i="2"/>
  <c r="F12" i="2"/>
  <c r="F13" i="2"/>
  <c r="F3" i="2"/>
  <c r="F4" i="2"/>
  <c r="F6" i="2"/>
  <c r="F2" i="2"/>
  <c r="D9" i="2"/>
  <c r="D10" i="2"/>
  <c r="D11" i="2"/>
  <c r="D12" i="2"/>
  <c r="D13" i="2"/>
  <c r="D8" i="2"/>
  <c r="D3" i="2"/>
  <c r="D4" i="2"/>
  <c r="D5" i="2"/>
  <c r="D6" i="2"/>
  <c r="D2" i="2"/>
  <c r="C9" i="2"/>
  <c r="C10" i="2"/>
  <c r="C11" i="2"/>
  <c r="C12" i="2"/>
  <c r="C13" i="2"/>
  <c r="C8" i="2"/>
  <c r="C3" i="2"/>
  <c r="C4" i="2"/>
  <c r="C5" i="2"/>
  <c r="C6" i="2"/>
  <c r="C2" i="2"/>
  <c r="D17" i="2"/>
  <c r="C17" i="2"/>
  <c r="C18" i="2" s="1"/>
  <c r="C14" i="2"/>
  <c r="D14" i="2" l="1"/>
  <c r="E3" i="2"/>
  <c r="E4" i="2"/>
  <c r="E6" i="2"/>
  <c r="E8" i="2"/>
  <c r="E9" i="2"/>
  <c r="E10" i="2"/>
  <c r="E11" i="2"/>
  <c r="E12" i="2"/>
  <c r="E13" i="2"/>
  <c r="E2" i="2"/>
  <c r="E17" i="2" l="1"/>
  <c r="E18" i="2" s="1"/>
  <c r="E14" i="2"/>
  <c r="D18" i="2"/>
</calcChain>
</file>

<file path=xl/sharedStrings.xml><?xml version="1.0" encoding="utf-8"?>
<sst xmlns="http://schemas.openxmlformats.org/spreadsheetml/2006/main" count="32" uniqueCount="28">
  <si>
    <t>Bedřichov</t>
  </si>
  <si>
    <t>Janov nad Nisou</t>
  </si>
  <si>
    <t>Rádlo</t>
  </si>
  <si>
    <t>Maršovice</t>
  </si>
  <si>
    <t>Dalešice</t>
  </si>
  <si>
    <t>Pulečný</t>
  </si>
  <si>
    <t>Jablonec nad Nisou</t>
  </si>
  <si>
    <t>Lučany nad Nisou</t>
  </si>
  <si>
    <t>Frýdštejn</t>
  </si>
  <si>
    <t>Rychnov u Jablonce n.N.</t>
  </si>
  <si>
    <t>Název obce v ORP Jablonec nad Nisou</t>
  </si>
  <si>
    <t>Josefův Důl *)</t>
  </si>
  <si>
    <t>nezapojeni</t>
  </si>
  <si>
    <t>*) obec zapojena do plánování v rámci Mikroregionu Tanvaldsko</t>
  </si>
  <si>
    <t>Celkem v ORP Jablonec (bez obce Josefův Důl)</t>
  </si>
  <si>
    <t>Současný podíl statutárního města Jablonec nad Nisou (SMJN)</t>
  </si>
  <si>
    <t xml:space="preserve">Celková částka se solidárním podílem obcí </t>
  </si>
  <si>
    <r>
      <t xml:space="preserve">Průměrné výdaje na 1 obyvatele ORP v rámci financování  dotačního programu a Centra sociálních služeb tvoří tzv. </t>
    </r>
    <r>
      <rPr>
        <b/>
        <sz val="11"/>
        <color theme="1"/>
        <rFont val="Calibri"/>
        <family val="2"/>
        <charset val="238"/>
        <scheme val="minor"/>
      </rPr>
      <t>klíč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</si>
  <si>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</t>
  </si>
  <si>
    <r>
      <t>Počet obyvatel (</t>
    </r>
    <r>
      <rPr>
        <b/>
        <sz val="11"/>
        <color rgb="FFFF0000"/>
        <rFont val="Calibri"/>
        <family val="2"/>
        <charset val="238"/>
        <scheme val="minor"/>
      </rPr>
      <t xml:space="preserve">stav </t>
    </r>
    <r>
      <rPr>
        <b/>
        <i/>
        <sz val="11"/>
        <color rgb="FFFF0000"/>
        <rFont val="Calibri"/>
        <family val="2"/>
        <charset val="238"/>
        <scheme val="minor"/>
      </rPr>
      <t>k 31. 12. 2023</t>
    </r>
    <r>
      <rPr>
        <b/>
        <sz val="11"/>
        <rFont val="Calibri"/>
        <family val="2"/>
        <charset val="238"/>
        <scheme val="minor"/>
      </rPr>
      <t xml:space="preserve"> dle ČSÚ)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bude aktualizováno</t>
    </r>
  </si>
  <si>
    <r>
      <t xml:space="preserve">Příspěvek obce   </t>
    </r>
    <r>
      <rPr>
        <sz val="11"/>
        <rFont val="Calibri"/>
        <family val="2"/>
        <charset val="238"/>
        <scheme val="minor"/>
      </rPr>
      <t xml:space="preserve"> (solidární částka)</t>
    </r>
    <r>
      <rPr>
        <b/>
        <sz val="11"/>
        <rFont val="Calibri"/>
        <family val="2"/>
        <charset val="238"/>
        <scheme val="minor"/>
      </rPr>
      <t xml:space="preserve">               na dotační program         dle klíče a počtu  obyvatel</t>
    </r>
  </si>
  <si>
    <r>
      <t xml:space="preserve">Příspěvek obce     </t>
    </r>
    <r>
      <rPr>
        <sz val="11"/>
        <rFont val="Calibri"/>
        <family val="2"/>
        <charset val="238"/>
        <scheme val="minor"/>
      </rPr>
      <t xml:space="preserve"> (solidární částka)  </t>
    </r>
    <r>
      <rPr>
        <b/>
        <sz val="11"/>
        <rFont val="Calibri"/>
        <family val="2"/>
        <charset val="238"/>
        <scheme val="minor"/>
      </rPr>
      <t xml:space="preserve">               na dotační program a CSS                      dle klíče a počtu obyvatel</t>
    </r>
  </si>
  <si>
    <r>
      <t xml:space="preserve">Stanovený </t>
    </r>
    <r>
      <rPr>
        <sz val="11"/>
        <color theme="1"/>
        <rFont val="Calibri"/>
        <family val="2"/>
        <charset val="238"/>
        <scheme val="minor"/>
      </rPr>
      <t>(solidární )</t>
    </r>
    <r>
      <rPr>
        <b/>
        <sz val="11"/>
        <color theme="1"/>
        <rFont val="Calibri"/>
        <family val="2"/>
        <charset val="238"/>
        <scheme val="minor"/>
      </rPr>
      <t xml:space="preserve"> podíl obcí bez SMJN</t>
    </r>
  </si>
  <si>
    <r>
      <t>Příspěvek obce ve výši 100 Kč/obyvatele</t>
    </r>
    <r>
      <rPr>
        <b/>
        <sz val="11"/>
        <color rgb="FFFF0000"/>
        <rFont val="Calibri"/>
        <family val="2"/>
        <charset val="238"/>
        <scheme val="minor"/>
      </rPr>
      <t xml:space="preserve"> (navrh)</t>
    </r>
  </si>
  <si>
    <t>KLÍČ pro dotační program na rok 2025 = 13 528 000 : 57 082 = 237 Kč/obyvatele ORP Jablonec nad Nisou</t>
  </si>
  <si>
    <t>KLÍČ pro dotační program + Centrum sociálních služeb na rok 2025 = 26 128 210 : 57 082 = 458 Kč/obyvatele ORP Jablonec nad Nisou</t>
  </si>
  <si>
    <t>Nová Ves nad  Nisou</t>
  </si>
  <si>
    <t>Návrh zaokrouhleno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</si>
</sst>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0" fillId="0" borderId="1" xfId="0" applyBorder="1"/>
    <xf numFmtId="3" fontId="0" fillId="0" borderId="1" xfId="0" applyNumberFormat="1" applyBorder="1"/>
    <xf numFmtId="0" fontId="5" fillId="0" borderId="1" xfId="0" applyFont="1" applyBorder="1"/>
    <xf numFmtId="0" fontId="5" fillId="0" borderId="0" xfId="0" applyFont="1" applyAlignment="1">
      <alignment horizontal="left"/>
    </xf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5" fillId="0" borderId="2" xfId="0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8" fillId="0" borderId="0" xfId="0" applyFont="1"/>
    <xf numFmtId="3" fontId="4" fillId="0" borderId="1" xfId="0" applyNumberFormat="1" applyFont="1" applyBorder="1"/>
    <xf numFmtId="0" fontId="9" fillId="0" borderId="1" xfId="0" applyFont="1" applyBorder="1"/>
    <xf numFmtId="3" fontId="9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0" fontId="3" fillId="0" borderId="0" xfId="0" applyFont="1"/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3" fontId="0" fillId="0" borderId="2" xfId="0" applyNumberFormat="1" applyBorder="1"/>
    <xf numFmtId="0" fontId="9" fillId="0" borderId="2" xfId="0" applyFont="1" applyBorder="1" applyAlignment="1">
      <alignment horizontal="right"/>
    </xf>
    <xf numFmtId="3" fontId="5" fillId="0" borderId="2" xfId="0" applyNumberFormat="1" applyFont="1" applyBorder="1"/>
    <xf numFmtId="0" fontId="5" fillId="2" borderId="0" xfId="0" applyFont="1" applyFill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F20" sqref="F20"/>
    </sheetView>
  </sheetViews>
  <sheetFormatPr defaultRowHeight="15" x14ac:dyDescent="0.25"/>
  <cols>
    <col min="1" max="1" width="45.85546875" customWidth="1"/>
    <col min="2" max="2" width="13.42578125" customWidth="1"/>
    <col min="3" max="3" width="19.140625" customWidth="1"/>
    <col min="4" max="4" width="23" customWidth="1"/>
    <col min="5" max="5" width="14.5703125" bestFit="1" customWidth="1"/>
    <col min="6" max="6" width="14.42578125" customWidth="1"/>
  </cols>
  <sheetData>
    <row r="1" spans="1:6" ht="83.25" customHeight="1" x14ac:dyDescent="0.25">
      <c r="A1" s="7" t="s">
        <v>10</v>
      </c>
      <c r="B1" s="8" t="s">
        <v>19</v>
      </c>
      <c r="C1" s="8" t="s">
        <v>20</v>
      </c>
      <c r="D1" s="8" t="s">
        <v>21</v>
      </c>
      <c r="E1" s="21" t="s">
        <v>23</v>
      </c>
      <c r="F1" s="26" t="s">
        <v>27</v>
      </c>
    </row>
    <row r="2" spans="1:6" ht="20.25" customHeight="1" x14ac:dyDescent="0.25">
      <c r="A2" s="2" t="s">
        <v>0</v>
      </c>
      <c r="B2" s="3">
        <v>402</v>
      </c>
      <c r="C2" s="3">
        <f>B2*237</f>
        <v>95274</v>
      </c>
      <c r="D2" s="3">
        <f>B2*458</f>
        <v>184116</v>
      </c>
      <c r="E2" s="22">
        <f>B2*100</f>
        <v>40200</v>
      </c>
      <c r="F2" s="3">
        <f>ROUND(E2,-3)</f>
        <v>40000</v>
      </c>
    </row>
    <row r="3" spans="1:6" ht="19.5" customHeight="1" x14ac:dyDescent="0.25">
      <c r="A3" s="2" t="s">
        <v>4</v>
      </c>
      <c r="B3" s="3">
        <v>222</v>
      </c>
      <c r="C3" s="3">
        <f t="shared" ref="C3:C6" si="0">B3*237</f>
        <v>52614</v>
      </c>
      <c r="D3" s="3">
        <f t="shared" ref="D3:D6" si="1">B3*458</f>
        <v>101676</v>
      </c>
      <c r="E3" s="22">
        <f t="shared" ref="E3:E13" si="2">B3*100</f>
        <v>22200</v>
      </c>
      <c r="F3" s="3">
        <f t="shared" ref="F3:F13" si="3">ROUND(E3,-3)</f>
        <v>22000</v>
      </c>
    </row>
    <row r="4" spans="1:6" ht="21.75" customHeight="1" x14ac:dyDescent="0.25">
      <c r="A4" s="2" t="s">
        <v>8</v>
      </c>
      <c r="B4" s="3">
        <v>854</v>
      </c>
      <c r="C4" s="3">
        <f t="shared" si="0"/>
        <v>202398</v>
      </c>
      <c r="D4" s="3">
        <f t="shared" si="1"/>
        <v>391132</v>
      </c>
      <c r="E4" s="22">
        <f t="shared" si="2"/>
        <v>85400</v>
      </c>
      <c r="F4" s="3">
        <f t="shared" si="3"/>
        <v>85000</v>
      </c>
    </row>
    <row r="5" spans="1:6" ht="21.75" customHeight="1" x14ac:dyDescent="0.25">
      <c r="A5" s="2" t="s">
        <v>6</v>
      </c>
      <c r="B5" s="3">
        <v>46226</v>
      </c>
      <c r="C5" s="3">
        <f t="shared" si="0"/>
        <v>10955562</v>
      </c>
      <c r="D5" s="3">
        <f t="shared" si="1"/>
        <v>21171508</v>
      </c>
      <c r="E5" s="22" t="s">
        <v>18</v>
      </c>
      <c r="F5" s="3" t="s">
        <v>18</v>
      </c>
    </row>
    <row r="6" spans="1:6" ht="19.5" customHeight="1" x14ac:dyDescent="0.25">
      <c r="A6" s="2" t="s">
        <v>1</v>
      </c>
      <c r="B6" s="3">
        <v>1509</v>
      </c>
      <c r="C6" s="3">
        <f t="shared" si="0"/>
        <v>357633</v>
      </c>
      <c r="D6" s="3">
        <f t="shared" si="1"/>
        <v>691122</v>
      </c>
      <c r="E6" s="22">
        <f t="shared" si="2"/>
        <v>150900</v>
      </c>
      <c r="F6" s="3">
        <f t="shared" si="3"/>
        <v>151000</v>
      </c>
    </row>
    <row r="7" spans="1:6" ht="18.75" customHeight="1" x14ac:dyDescent="0.25">
      <c r="A7" s="15" t="s">
        <v>11</v>
      </c>
      <c r="B7" s="16">
        <v>974</v>
      </c>
      <c r="C7" s="19" t="s">
        <v>12</v>
      </c>
      <c r="D7" s="17" t="s">
        <v>12</v>
      </c>
      <c r="E7" s="23" t="s">
        <v>12</v>
      </c>
      <c r="F7" s="3" t="s">
        <v>18</v>
      </c>
    </row>
    <row r="8" spans="1:6" ht="19.5" customHeight="1" x14ac:dyDescent="0.25">
      <c r="A8" s="2" t="s">
        <v>7</v>
      </c>
      <c r="B8" s="3">
        <v>1982</v>
      </c>
      <c r="C8" s="3">
        <f>B8*237</f>
        <v>469734</v>
      </c>
      <c r="D8" s="3">
        <f>B8*458</f>
        <v>907756</v>
      </c>
      <c r="E8" s="22">
        <f t="shared" si="2"/>
        <v>198200</v>
      </c>
      <c r="F8" s="3">
        <f t="shared" si="3"/>
        <v>198000</v>
      </c>
    </row>
    <row r="9" spans="1:6" ht="18" customHeight="1" x14ac:dyDescent="0.25">
      <c r="A9" s="2" t="s">
        <v>3</v>
      </c>
      <c r="B9" s="3">
        <v>619</v>
      </c>
      <c r="C9" s="3">
        <f t="shared" ref="C9:C13" si="4">B9*237</f>
        <v>146703</v>
      </c>
      <c r="D9" s="3">
        <f t="shared" ref="D9:D13" si="5">B9*458</f>
        <v>283502</v>
      </c>
      <c r="E9" s="22">
        <f t="shared" si="2"/>
        <v>61900</v>
      </c>
      <c r="F9" s="3">
        <f t="shared" si="3"/>
        <v>62000</v>
      </c>
    </row>
    <row r="10" spans="1:6" ht="18.75" customHeight="1" x14ac:dyDescent="0.25">
      <c r="A10" s="2" t="s">
        <v>26</v>
      </c>
      <c r="B10" s="3">
        <v>891</v>
      </c>
      <c r="C10" s="3">
        <f t="shared" si="4"/>
        <v>211167</v>
      </c>
      <c r="D10" s="3">
        <f t="shared" si="5"/>
        <v>408078</v>
      </c>
      <c r="E10" s="22">
        <f t="shared" si="2"/>
        <v>89100</v>
      </c>
      <c r="F10" s="3">
        <f t="shared" si="3"/>
        <v>89000</v>
      </c>
    </row>
    <row r="11" spans="1:6" ht="18.75" customHeight="1" x14ac:dyDescent="0.25">
      <c r="A11" s="2" t="s">
        <v>5</v>
      </c>
      <c r="B11" s="3">
        <v>494</v>
      </c>
      <c r="C11" s="3">
        <f t="shared" si="4"/>
        <v>117078</v>
      </c>
      <c r="D11" s="3">
        <f t="shared" si="5"/>
        <v>226252</v>
      </c>
      <c r="E11" s="22">
        <f t="shared" si="2"/>
        <v>49400</v>
      </c>
      <c r="F11" s="3">
        <f t="shared" si="3"/>
        <v>49000</v>
      </c>
    </row>
    <row r="12" spans="1:6" ht="20.25" customHeight="1" x14ac:dyDescent="0.25">
      <c r="A12" s="2" t="s">
        <v>2</v>
      </c>
      <c r="B12" s="3">
        <v>1018</v>
      </c>
      <c r="C12" s="3">
        <f t="shared" si="4"/>
        <v>241266</v>
      </c>
      <c r="D12" s="3">
        <f t="shared" si="5"/>
        <v>466244</v>
      </c>
      <c r="E12" s="22">
        <f t="shared" si="2"/>
        <v>101800</v>
      </c>
      <c r="F12" s="3">
        <f t="shared" si="3"/>
        <v>102000</v>
      </c>
    </row>
    <row r="13" spans="1:6" ht="20.25" customHeight="1" x14ac:dyDescent="0.25">
      <c r="A13" s="2" t="s">
        <v>9</v>
      </c>
      <c r="B13" s="3">
        <v>2865</v>
      </c>
      <c r="C13" s="3">
        <f t="shared" si="4"/>
        <v>679005</v>
      </c>
      <c r="D13" s="3">
        <f t="shared" si="5"/>
        <v>1312170</v>
      </c>
      <c r="E13" s="22">
        <f t="shared" si="2"/>
        <v>286500</v>
      </c>
      <c r="F13" s="3">
        <f t="shared" si="3"/>
        <v>287000</v>
      </c>
    </row>
    <row r="14" spans="1:6" ht="18" customHeight="1" x14ac:dyDescent="0.25">
      <c r="A14" s="4" t="s">
        <v>14</v>
      </c>
      <c r="B14" s="6">
        <v>57082</v>
      </c>
      <c r="C14" s="6">
        <f>SUM(C2:C13)</f>
        <v>13528434</v>
      </c>
      <c r="D14" s="6">
        <f>SUM(D2:D13)</f>
        <v>26143556</v>
      </c>
      <c r="E14" s="24">
        <f>SUM(E2:E13)</f>
        <v>1085600</v>
      </c>
      <c r="F14" s="6">
        <f>SUM(F2:F13)</f>
        <v>1085000</v>
      </c>
    </row>
    <row r="15" spans="1:6" ht="18" customHeight="1" x14ac:dyDescent="0.25">
      <c r="A15" s="10"/>
      <c r="B15" s="11"/>
      <c r="C15" s="11"/>
      <c r="D15" s="12"/>
      <c r="F15" s="2"/>
    </row>
    <row r="16" spans="1:6" ht="18" customHeight="1" x14ac:dyDescent="0.25">
      <c r="A16" s="4" t="s">
        <v>15</v>
      </c>
      <c r="B16" s="14"/>
      <c r="C16" s="14">
        <v>13528000</v>
      </c>
      <c r="D16" s="20">
        <v>26128210</v>
      </c>
      <c r="E16" s="22">
        <v>26128210</v>
      </c>
      <c r="F16" s="3">
        <v>26128210</v>
      </c>
    </row>
    <row r="17" spans="1:6" ht="18.75" customHeight="1" x14ac:dyDescent="0.25">
      <c r="A17" s="4" t="s">
        <v>22</v>
      </c>
      <c r="B17" s="3"/>
      <c r="C17" s="6">
        <f>SUM(C2,C3,C4,C6,C8,C9,C10,C11,C12,C13)</f>
        <v>2572872</v>
      </c>
      <c r="D17" s="6">
        <f>SUM(D2,D3,D4,D6,D8,D9,D10,D11,D12,D13)</f>
        <v>4972048</v>
      </c>
      <c r="E17" s="24">
        <f>SUM(E2,E3,E4,E6,E8,E9,E10,E11,E12,E13)</f>
        <v>1085600</v>
      </c>
      <c r="F17" s="6">
        <f>SUM(F2,F3,F4,F6,F8,F9,F10,F11,F12,F13)</f>
        <v>1085000</v>
      </c>
    </row>
    <row r="18" spans="1:6" ht="18.75" customHeight="1" x14ac:dyDescent="0.25">
      <c r="A18" s="4" t="s">
        <v>16</v>
      </c>
      <c r="B18" s="2"/>
      <c r="C18" s="3">
        <f>SUM(C16:C17)</f>
        <v>16100872</v>
      </c>
      <c r="D18" s="20">
        <f>SUM(D16:D17)</f>
        <v>31100258</v>
      </c>
      <c r="E18" s="22">
        <f>SUM(E16:E17)</f>
        <v>27213810</v>
      </c>
      <c r="F18" s="3">
        <f>SUM(F16:F17)</f>
        <v>27213210</v>
      </c>
    </row>
    <row r="19" spans="1:6" ht="18.75" customHeight="1" x14ac:dyDescent="0.25">
      <c r="A19" s="13" t="s">
        <v>13</v>
      </c>
      <c r="D19" s="9"/>
    </row>
    <row r="20" spans="1:6" ht="18.75" customHeight="1" x14ac:dyDescent="0.25">
      <c r="A20" s="1"/>
      <c r="D20" s="9"/>
    </row>
    <row r="21" spans="1:6" x14ac:dyDescent="0.25">
      <c r="A21" s="18" t="s">
        <v>17</v>
      </c>
    </row>
    <row r="22" spans="1:6" x14ac:dyDescent="0.25">
      <c r="A22" s="1" t="s">
        <v>24</v>
      </c>
    </row>
    <row r="23" spans="1:6" ht="15" customHeight="1" x14ac:dyDescent="0.25">
      <c r="A23" s="25" t="s">
        <v>25</v>
      </c>
      <c r="B23" s="25"/>
      <c r="C23" s="25"/>
      <c r="D23" s="25"/>
      <c r="E23" s="25"/>
    </row>
    <row r="24" spans="1:6" x14ac:dyDescent="0.25">
      <c r="A24" s="1"/>
      <c r="B24" s="5"/>
      <c r="C24" s="5"/>
    </row>
    <row r="25" spans="1:6" x14ac:dyDescent="0.25">
      <c r="A25" s="1"/>
      <c r="D25" s="1"/>
    </row>
    <row r="33" spans="1:1" x14ac:dyDescent="0.25">
      <c r="A33" s="1"/>
    </row>
  </sheetData>
  <mergeCells count="1">
    <mergeCell ref="A23:E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2025-03-20T09:14:18Z</dcterms:modified>
</cp:coreProperties>
</file>